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1721"/>
  <workbookPr autoCompressPictures="0"/>
  <bookViews>
    <workbookView xWindow="4420" yWindow="580" windowWidth="31240" windowHeight="21400" tabRatio="920"/>
  </bookViews>
  <sheets>
    <sheet name="Income Statements" sheetId="10" r:id="rId1"/>
    <sheet name="Recogn. Income and Expense" sheetId="11" r:id="rId2"/>
    <sheet name="Financial Position" sheetId="12" r:id="rId3"/>
    <sheet name="Changes in Equity" sheetId="13" r:id="rId4"/>
    <sheet name="Statement of Cash Flows" sheetId="14" r:id="rId5"/>
    <sheet name="NEW Option awards" sheetId="106" state="hidden" r:id="rId6"/>
    <sheet name="SPE" sheetId="15" state="hidden" r:id="rId7"/>
    <sheet name="NXT depr effect" sheetId="25" state="hidden" r:id="rId8"/>
  </sheets>
  <externalReferences>
    <externalReference r:id="rId9"/>
  </externalReferences>
  <definedNames>
    <definedName name="Accounts_receivable_past_due_but_not_impaired" localSheetId="5">'[1]Tangelo XML sheet'!#REF!</definedName>
    <definedName name="Accounts_receivable_past_due_but_not_impaired">#REF!</definedName>
    <definedName name="Accounts_receivable_past_due_but_not_impaired_curr_period" localSheetId="5">'[1]Tangelo XML sheet'!#REF!</definedName>
    <definedName name="Accounts_receivable_past_due_but_not_impaired_curr_period">#REF!</definedName>
    <definedName name="Addition_in_the_provision_for_obsolescence_recorded_in_COS" localSheetId="5">'[1]Tangelo XML sheet'!#REF!</definedName>
    <definedName name="Addition_in_the_provision_for_obsolescence_recorded_in_COS">#REF!</definedName>
    <definedName name="Addition_in_the_provision_for_obsolescence_recorded_in_COS_curr_period" localSheetId="5">'[1]Tangelo XML sheet'!#REF!</definedName>
    <definedName name="Addition_in_the_provision_for_obsolescence_recorded_in_COS_curr_period">#REF!</definedName>
    <definedName name="Addition_in_the_provision_for_obsolescence_recorded_in_R_D" localSheetId="5">'[1]Tangelo XML sheet'!#REF!</definedName>
    <definedName name="Addition_in_the_provision_for_obsolescence_recorded_in_R_D">#REF!</definedName>
    <definedName name="Addition_in_the_provision_for_obsolescence_recorded_in_R_D_curr_period" localSheetId="5">'[1]Tangelo XML sheet'!#REF!</definedName>
    <definedName name="Addition_in_the_provision_for_obsolescence_recorded_in_R_D_curr_period">#REF!</definedName>
    <definedName name="agreement_Dutch_tax_authorities_2008_current_year">'[1]Tangelo XML sheet'!#REF!</definedName>
    <definedName name="agreement_Dutch_tax_authorities_2008_in___current_year">'[1]Tangelo XML sheet'!#REF!</definedName>
    <definedName name="agreement_Dutch_tax_authorities_2008_in___T_1">'[1]Tangelo XML sheet'!#REF!</definedName>
    <definedName name="agreement_Dutch_tax_authorities_2008_T_1">'[1]Tangelo XML sheet'!#REF!</definedName>
    <definedName name="Annual_meeting_of_Share_holders" localSheetId="5">'[1]Tangelo XML sheet'!#REF!</definedName>
    <definedName name="Annual_meeting_of_Share_holders">#REF!</definedName>
    <definedName name="Annual_meeting_of_Share_holders_curr_period" localSheetId="5">'[1]Tangelo XML sheet'!#REF!</definedName>
    <definedName name="Annual_meeting_of_Share_holders_curr_period">#REF!</definedName>
    <definedName name="ASP__current_year">#REF!</definedName>
    <definedName name="ASP__prev_year">#REF!</definedName>
    <definedName name="ASP__T_1">'[1]Tangelo XML sheet'!$D$9</definedName>
    <definedName name="ASP_increase_in_percentage_current_year">#REF!</definedName>
    <definedName name="ASP_increase_in_percentage_prev_year">#REF!</definedName>
    <definedName name="ASP_new_current_year">#REF!</definedName>
    <definedName name="ASP_new_increase_in_percentage_current_year">#REF!</definedName>
    <definedName name="ASP_new_increase_in_percentage_prev_year">#REF!</definedName>
    <definedName name="ASP_new_prev_year">#REF!</definedName>
    <definedName name="ASP_new_T_1">'[1]Tangelo XML sheet'!$D$11</definedName>
    <definedName name="ASP_used_current_year">#REF!</definedName>
    <definedName name="ASP_used_increase_in_percentage_current_year">#REF!</definedName>
    <definedName name="ASP_used_increase_in_percentage_prev_year">#REF!</definedName>
    <definedName name="ASP_used_prev_year">#REF!</definedName>
    <definedName name="ASP_used_T_1">'[1]Tangelo XML sheet'!$D$13</definedName>
    <definedName name="Assets_under_construction__furniture__fixtures_and_other_equipment" localSheetId="5">'[1]Tangelo XML sheet'!#REF!</definedName>
    <definedName name="Assets_under_construction__furniture__fixtures_and_other_equipment">#REF!</definedName>
    <definedName name="Assets_under_construction__furniture__fixtures_and_other_equipment_curr_period" localSheetId="5">'[1]Tangelo XML sheet'!#REF!</definedName>
    <definedName name="Assets_under_construction__furniture__fixtures_and_other_equipment_curr_period">#REF!</definedName>
    <definedName name="Assets_under_construction__land__building_and_constructions" localSheetId="5">'[1]Tangelo XML sheet'!#REF!</definedName>
    <definedName name="Assets_under_construction__land__building_and_constructions">#REF!</definedName>
    <definedName name="Assets_under_construction__land__building_and_constructions_curr_period" localSheetId="5">'[1]Tangelo XML sheet'!#REF!</definedName>
    <definedName name="Assets_under_construction__land__building_and_constructions_curr_period">#REF!</definedName>
    <definedName name="Assets_under_construction__leasehold_improvements" localSheetId="5">'[1]Tangelo XML sheet'!#REF!</definedName>
    <definedName name="Assets_under_construction__leasehold_improvements">#REF!</definedName>
    <definedName name="Assets_under_construction__leasehold_improvements_curr_period" localSheetId="5">'[1]Tangelo XML sheet'!#REF!</definedName>
    <definedName name="Assets_under_construction__leasehold_improvements_curr_period">#REF!</definedName>
    <definedName name="Assets_under_construction__machinery_and_equipment" localSheetId="5">'[1]Tangelo XML sheet'!#REF!</definedName>
    <definedName name="Assets_under_construction__machinery_and_equipment">#REF!</definedName>
    <definedName name="Assets_under_construction__machinery_and_equipment_curr_period" localSheetId="5">'[1]Tangelo XML sheet'!#REF!</definedName>
    <definedName name="Assets_under_construction__machinery_and_equipment_curr_period">#REF!</definedName>
    <definedName name="Average_days_outstanding_payments" localSheetId="5">'[1]Tangelo XML sheet'!#REF!</definedName>
    <definedName name="Average_days_outstanding_payments">#REF!</definedName>
    <definedName name="Average_days_outstanding_payments_curr_period" localSheetId="5">'[1]Tangelo XML sheet'!#REF!</definedName>
    <definedName name="Average_days_outstanding_payments_curr_period">#REF!</definedName>
    <definedName name="Average_Payroll_employees" localSheetId="5">'[1]Tangelo XML sheet'!#REF!</definedName>
    <definedName name="Average_Payroll_employees">#REF!</definedName>
    <definedName name="Average_Payroll_employees_curr_period" localSheetId="5">'[1]Tangelo XML sheet'!#REF!</definedName>
    <definedName name="Average_Payroll_employees_curr_period">#REF!</definedName>
    <definedName name="Average_Payroll_employees_in_the_Netherlands" localSheetId="5">'[1]Tangelo XML sheet'!#REF!</definedName>
    <definedName name="Average_Payroll_employees_in_the_Netherlands">#REF!</definedName>
    <definedName name="Average_Payroll_employees_in_the_Netherlands_curr_period" localSheetId="5">'[1]Tangelo XML sheet'!#REF!</definedName>
    <definedName name="Average_Payroll_employees_in_the_Netherlands_curr_period">#REF!</definedName>
    <definedName name="Backlog_ASP__current_year">#REF!</definedName>
    <definedName name="Backlog_ASP__prev_year">#REF!</definedName>
    <definedName name="Backlog_immersion_systems" localSheetId="5">'[1]Tangelo XML sheet'!#REF!</definedName>
    <definedName name="Backlog_immersion_systems">'[1]Tangelo XML sheet'!#REF!</definedName>
    <definedName name="Backlog_systems_current_year">#REF!</definedName>
    <definedName name="Backlog_systems_prev_year">#REF!</definedName>
    <definedName name="Backlog_value_current_year">#REF!</definedName>
    <definedName name="Backlog_value_prev_year">#REF!</definedName>
    <definedName name="Capitalize_borrowing_costs">#REF!</definedName>
    <definedName name="Capitalize_borrowing_costs_curr_period">#REF!</definedName>
    <definedName name="Carrying_amount_of_land" localSheetId="5">'[1]Tangelo XML sheet'!#REF!</definedName>
    <definedName name="Carrying_amount_of_land">#REF!</definedName>
    <definedName name="Carrying_amount_of_land_curr_period" localSheetId="5">'[1]Tangelo XML sheet'!#REF!</definedName>
    <definedName name="Carrying_amount_of_land_curr_period">#REF!</definedName>
    <definedName name="Carrying_amount_of_machinery_and_equipment__evaluation_and_rental_systems" localSheetId="5">'[1]Tangelo XML sheet'!#REF!</definedName>
    <definedName name="Carrying_amount_of_machinery_and_equipment__evaluation_and_rental_systems">#REF!</definedName>
    <definedName name="Carrying_amount_of_machinery_and_equipment__evaluation_and_rental_systems_curr_period" localSheetId="5">'[1]Tangelo XML sheet'!#REF!</definedName>
    <definedName name="Carrying_amount_of_machinery_and_equipment__evaluation_and_rental_systems_curr_period">#REF!</definedName>
    <definedName name="Cash_and_cash_equivalents_current_year">#REF!</definedName>
    <definedName name="Cash_and_cash_equivalents_prev_year">#REF!</definedName>
    <definedName name="Cash_flow_hedges_charged_to_cost_of_sales_next_twelve_months" localSheetId="5">'[1]Tangelo XML sheet'!#REF!</definedName>
    <definedName name="Cash_flow_hedges_charged_to_cost_of_sales_next_twelve_months">#REF!</definedName>
    <definedName name="Cash_flow_hedges_charged_to_cost_of_sales_next_twelve_months_curr_period" localSheetId="5">'[1]Tangelo XML sheet'!#REF!</definedName>
    <definedName name="Cash_flow_hedges_charged_to_cost_of_sales_next_twelve_months_curr_period">#REF!</definedName>
    <definedName name="Cash_flow_hedges_charged_to_sales_next_twelve_months" localSheetId="5">'[1]Tangelo XML sheet'!#REF!</definedName>
    <definedName name="Cash_flow_hedges_charged_to_sales_next_twelve_months">#REF!</definedName>
    <definedName name="Cash_flow_hedges_charged_to_sales_next_twelve_months_curr_period" localSheetId="5">'[1]Tangelo XML sheet'!#REF!</definedName>
    <definedName name="Cash_flow_hedges_charged_to_sales_next_twelve_months_curr_period">#REF!</definedName>
    <definedName name="Cash_flow_hedges_loss_recognized_in_sales" localSheetId="5">'[1]Tangelo XML sheet'!#REF!</definedName>
    <definedName name="Cash_flow_hedges_loss_recognized_in_sales">#REF!</definedName>
    <definedName name="Cash_flow_hedges_loss_recognized_in_sales_curr_period" localSheetId="5">'[1]Tangelo XML sheet'!#REF!</definedName>
    <definedName name="Cash_flow_hedges_loss_recognized_in_sales_curr_period">#REF!</definedName>
    <definedName name="Cash_from_financing_activities_current_year">#REF!</definedName>
    <definedName name="Cash_from_financing_activities_prev_year">#REF!</definedName>
    <definedName name="Cash_from_investing_activities_current_year">#REF!</definedName>
    <definedName name="Cash_from_investing_activities_prev_year">#REF!</definedName>
    <definedName name="Cash_from_operating_activities_current_year">#REF!</definedName>
    <definedName name="Cash_from_operating_activities_prev_year">#REF!</definedName>
    <definedName name="Cash_generated_from_operations_Curr_Year">#REF!</definedName>
    <definedName name="Cash_generated_from_operations_T1">#REF!</definedName>
    <definedName name="Cash_out_from_dividend_payment_current_year">#REF!</definedName>
    <definedName name="Cash_out_from_dividend_payment_prev_year">#REF!</definedName>
    <definedName name="Cost_of_inventories_recognized_as_expense_and_included_in_COS" localSheetId="5">'[1]Tangelo XML sheet'!#REF!</definedName>
    <definedName name="Cost_of_inventories_recognized_as_expense_and_included_in_COS">#REF!</definedName>
    <definedName name="Cost_of_inventories_recognized_as_expense_and_included_in_COS_curr_period" localSheetId="5">'[1]Tangelo XML sheet'!#REF!</definedName>
    <definedName name="Cost_of_inventories_recognized_as_expense_and_included_in_COS_curr_period">#REF!</definedName>
    <definedName name="Credit_facility___Covenant_indebtness___max_amount_current_year">'[1]Tangelo XML sheet'!#REF!</definedName>
    <definedName name="Credit_facility___Covenant_indebtness___max_amount_T_1">'[1]Tangelo XML sheet'!#REF!</definedName>
    <definedName name="Credit_facility___Covenant_indebtness_current_year">'[1]Tangelo XML sheet'!#REF!</definedName>
    <definedName name="Credit_facility___Covenant_indebtness_T_1">'[1]Tangelo XML sheet'!#REF!</definedName>
    <definedName name="Credit_facility___Covenant_indebtness_T_2">'[1]Tangelo XML sheet'!#REF!</definedName>
    <definedName name="Credit_facility_total_current_year">#REF!</definedName>
    <definedName name="Credit_facility_total_prev_year">#REF!</definedName>
    <definedName name="Decrease_in_inventory_due_to_change_in_presentation_current_year">'[1]Tangelo XML sheet'!#REF!</definedName>
    <definedName name="Decrease_in_inventory_due_to_change_in_presentation_T_1">'[1]Tangelo XML sheet'!#REF!</definedName>
    <definedName name="Decrease_in_total_liability_for_unrecognized_tax_benefits_current_year">'[1]Tangelo XML sheet'!#REF!</definedName>
    <definedName name="Decrease_in_total_liability_for_unrecognized_tax_benefits_T_1">'[1]Tangelo XML sheet'!#REF!</definedName>
    <definedName name="Deferred_revenue_from_installation_services" localSheetId="5">'[1]Tangelo XML sheet'!#REF!</definedName>
    <definedName name="Deferred_revenue_from_installation_services">#REF!</definedName>
    <definedName name="Deferred_revenue_from_installation_services_curr_period" localSheetId="5">'[1]Tangelo XML sheet'!#REF!</definedName>
    <definedName name="Deferred_revenue_from_installation_services_curr_period">#REF!</definedName>
    <definedName name="Deferred_revenue_from_new_technology_systems" localSheetId="5">'[1]Tangelo XML sheet'!#REF!</definedName>
    <definedName name="Deferred_revenue_from_new_technology_systems">#REF!</definedName>
    <definedName name="Deferred_revenue_from_new_technology_systems_curr_period" localSheetId="5">'[1]Tangelo XML sheet'!#REF!</definedName>
    <definedName name="Deferred_revenue_from_new_technology_systems_curr_period">#REF!</definedName>
    <definedName name="Deferred_revenue_from_prepaid_extended_and_enhanced_warranty_contracts" localSheetId="5">'[1]Tangelo XML sheet'!#REF!</definedName>
    <definedName name="Deferred_revenue_from_prepaid_extended_and_enhanced_warranty_contracts">#REF!</definedName>
    <definedName name="Deferred_revenue_from_prepaid_extended_and_enhanced_warranty_contracts_curr_period" localSheetId="5">'[1]Tangelo XML sheet'!#REF!</definedName>
    <definedName name="Deferred_revenue_from_prepaid_extended_and_enhanced_warranty_contracts_curr_period">#REF!</definedName>
    <definedName name="Deferred_revenue_from_training_services" localSheetId="5">'[1]Tangelo XML sheet'!#REF!</definedName>
    <definedName name="Deferred_revenue_from_training_services">#REF!</definedName>
    <definedName name="Deferred_revenue_from_training_services_curr_period" localSheetId="5">'[1]Tangelo XML sheet'!#REF!</definedName>
    <definedName name="Deferred_revenue_from_training_services_curr_period">#REF!</definedName>
    <definedName name="Deposit_of_customers_current_year">#REF!</definedName>
    <definedName name="Deposit_of_customers_prev_year">#REF!</definedName>
    <definedName name="Depreciation_charges_recorded_in_COS" localSheetId="5">'[1]Tangelo XML sheet'!#REF!</definedName>
    <definedName name="Depreciation_charges_recorded_in_COS">#REF!</definedName>
    <definedName name="Depreciation_charges_recorded_in_COS_curr_period" localSheetId="5">'[1]Tangelo XML sheet'!#REF!</definedName>
    <definedName name="Depreciation_charges_recorded_in_COS_curr_period">#REF!</definedName>
    <definedName name="Depreciation_charges_recorded_in_R_D_costs" localSheetId="5">'[1]Tangelo XML sheet'!#REF!</definedName>
    <definedName name="Depreciation_charges_recorded_in_R_D_costs">#REF!</definedName>
    <definedName name="Depreciation_charges_recorded_in_R_D_costs_curr_period" localSheetId="5">'[1]Tangelo XML sheet'!#REF!</definedName>
    <definedName name="Depreciation_charges_recorded_in_R_D_costs_curr_period">#REF!</definedName>
    <definedName name="Depreciation_charges_recorded_in_SG_A_costs" localSheetId="5">'[1]Tangelo XML sheet'!#REF!</definedName>
    <definedName name="Depreciation_charges_recorded_in_SG_A_costs">#REF!</definedName>
    <definedName name="Depreciation_charges_recorded_in_SG_A_costs_curr_period" localSheetId="5">'[1]Tangelo XML sheet'!#REF!</definedName>
    <definedName name="Depreciation_charges_recorded_in_SG_A_costs_curr_period">#REF!</definedName>
    <definedName name="Depreciation_charges_total" localSheetId="5">'[1]Tangelo XML sheet'!#REF!</definedName>
    <definedName name="Depreciation_charges_total">#REF!</definedName>
    <definedName name="Depreciation_charges_total_curr_period" localSheetId="5">'[1]Tangelo XML sheet'!#REF!</definedName>
    <definedName name="Depreciation_charges_total_curr_period">#REF!</definedName>
    <definedName name="Development_activities_from_research_activities" localSheetId="5">'[1]Tangelo XML sheet'!#REF!</definedName>
    <definedName name="Development_activities_from_research_activities">#REF!</definedName>
    <definedName name="Development_activities_from_research_activities_curr_period" localSheetId="5">'[1]Tangelo XML sheet'!#REF!</definedName>
    <definedName name="Development_activities_from_research_activities_curr_period">#REF!</definedName>
    <definedName name="Dividend_per_share" localSheetId="5">'[1]Tangelo XML sheet'!#REF!</definedName>
    <definedName name="Dividend_per_share">#REF!</definedName>
    <definedName name="Dividend_per_share_curr_period" localSheetId="5">'[1]Tangelo XML sheet'!#REF!</definedName>
    <definedName name="Dividend_per_share_curr_period">#REF!</definedName>
    <definedName name="Effective_tax_rate_current_year">#REF!</definedName>
    <definedName name="Effective_tax_rate_prev_year">#REF!</definedName>
    <definedName name="Estimated_de__increase_of_the_total_Liability_for_uncertain_tax_positions" localSheetId="5">'[1]Tangelo XML sheet'!#REF!</definedName>
    <definedName name="Estimated_de__increase_of_the_total_Liability_for_uncertain_tax_positions">#REF!</definedName>
    <definedName name="Estimated_de__increase_of_the_total_Liability_for_uncertain_tax_positions_curr_period" localSheetId="5">'[1]Tangelo XML sheet'!#REF!</definedName>
    <definedName name="Estimated_de__increase_of_the_total_Liability_for_uncertain_tax_positions_curr_period">#REF!</definedName>
    <definedName name="Eurobond_principal_amount" localSheetId="5">'[1]Tangelo XML sheet'!#REF!</definedName>
    <definedName name="Eurobond_principal_amount">#REF!</definedName>
    <definedName name="Eurobond_principal_amount_current_year" localSheetId="5">'[1]Tangelo XML sheet'!#REF!</definedName>
    <definedName name="Eurobond_principal_amount_current_year">#REF!</definedName>
    <definedName name="EUV_orders_2012">#REF!</definedName>
    <definedName name="Exchange_differences_recognized_in_the_income_statement" localSheetId="5">'[1]Tangelo XML sheet'!#REF!</definedName>
    <definedName name="Exchange_differences_recognized_in_the_income_statement">#REF!</definedName>
    <definedName name="Exchange_differences_recognized_in_the_income_statement_curr_period" localSheetId="5">'[1]Tangelo XML sheet'!#REF!</definedName>
    <definedName name="Exchange_differences_recognized_in_the_income_statement_curr_period">#REF!</definedName>
    <definedName name="Foreign_currencies___opposite_effect_on_other_comprehensive_income_current_year">'[1]Tangelo XML sheet'!#REF!</definedName>
    <definedName name="Foreign_currencies___opposite_effect_on_other_comprehensive_income_T_1">'[1]Tangelo XML sheet'!#REF!</definedName>
    <definedName name="From_backlog___unites_new_immersion_current_year">#REF!</definedName>
    <definedName name="From_backlog___unites_new_immersion_prev_year">#REF!</definedName>
    <definedName name="Gross_profit__current_year">#REF!</definedName>
    <definedName name="Gross_profit__prev_year">#REF!</definedName>
    <definedName name="Gross_profit__T_1">'[1]Tangelo XML sheet'!$D$49</definedName>
    <definedName name="Gross_profit_as_percentage_of_sales_current_year">#REF!</definedName>
    <definedName name="Gross_profit_as_percentage_of_sales_prev_year">#REF!</definedName>
    <definedName name="Impact_NXE_systems_on_margin_Curr_Year">#REF!</definedName>
    <definedName name="Impact_NXE_systems_on_margin_T1">#REF!</definedName>
    <definedName name="Impairment_charge_2008___fair_value_T_3">'[1]Tangelo XML sheet'!#REF!</definedName>
    <definedName name="Impairment_charges_2008_current_year">'[1]Tangelo XML sheet'!#REF!</definedName>
    <definedName name="Impairment_charges_2008_T_1">'[1]Tangelo XML sheet'!#REF!</definedName>
    <definedName name="Impairment_charges_2008_T_3">'[1]Tangelo XML sheet'!#REF!</definedName>
    <definedName name="Impairment_charges_asset_value_in_use_current_year">'[1]Tangelo XML sheet'!$C$95</definedName>
    <definedName name="Impairment_charges_in_other_intangible_assets" localSheetId="5">'[1]Tangelo XML sheet'!#REF!</definedName>
    <definedName name="Impairment_charges_in_other_intangible_assets">#REF!</definedName>
    <definedName name="Impairment_charges_in_other_intangible_assets_curr_period" localSheetId="5">'[1]Tangelo XML sheet'!#REF!</definedName>
    <definedName name="Impairment_charges_in_other_intangible_assets_curr_period">#REF!</definedName>
    <definedName name="Impairment_charges_in_PPE" localSheetId="5">'[1]Tangelo XML sheet'!#REF!</definedName>
    <definedName name="Impairment_charges_in_PPE">#REF!</definedName>
    <definedName name="Impairment_charges_in_PPE_curr_period" localSheetId="5">'[1]Tangelo XML sheet'!#REF!</definedName>
    <definedName name="Impairment_charges_in_PPE_curr_period">#REF!</definedName>
    <definedName name="Impairment_charges_of_PPE_and_other_intangible_assets_recorded_in_COS" localSheetId="5">'[1]Tangelo XML sheet'!#REF!</definedName>
    <definedName name="Impairment_charges_of_PPE_and_other_intangible_assets_recorded_in_COS">#REF!</definedName>
    <definedName name="Impairment_charges_of_PPE_and_other_intangible_assets_recorded_in_COS_curr_period" localSheetId="5">'[1]Tangelo XML sheet'!#REF!</definedName>
    <definedName name="Impairment_charges_of_PPE_and_other_intangible_assets_recorded_in_COS_curr_period">#REF!</definedName>
    <definedName name="Impairment_charges_of_PPE_and_other_intangible_assets_recorded_in_R_D_costs" localSheetId="5">'[1]Tangelo XML sheet'!#REF!</definedName>
    <definedName name="Impairment_charges_of_PPE_and_other_intangible_assets_recorded_in_R_D_costs">#REF!</definedName>
    <definedName name="Impairment_charges_of_PPE_and_other_intangible_assets_recorded_in_R_D_costs_curr_period" localSheetId="5">'[1]Tangelo XML sheet'!#REF!</definedName>
    <definedName name="Impairment_charges_of_PPE_and_other_intangible_assets_recorded_in_R_D_costs_curr_period">#REF!</definedName>
    <definedName name="Impairment_charges_of_PPE_and_other_intangible_assets_recorded_in_SG_A_costs" localSheetId="5">'[1]Tangelo XML sheet'!#REF!</definedName>
    <definedName name="Impairment_charges_of_PPE_and_other_intangible_assets_recorded_in_SG_A_costs">#REF!</definedName>
    <definedName name="Impairment_charges_of_PPE_and_other_intangible_assets_recorded_in_SG_A_costs_curr_period" localSheetId="5">'[1]Tangelo XML sheet'!#REF!</definedName>
    <definedName name="Impairment_charges_of_PPE_and_other_intangible_assets_recorded_in_SG_A_costs_curr_period">#REF!</definedName>
    <definedName name="Impairment_charges_of_PPE_recorded_in_COS" localSheetId="5">'[1]Tangelo XML sheet'!#REF!</definedName>
    <definedName name="Impairment_charges_of_PPE_recorded_in_COS">#REF!</definedName>
    <definedName name="Impairment_charges_of_PPE_recorded_in_COS_curr_period" localSheetId="5">'[1]Tangelo XML sheet'!#REF!</definedName>
    <definedName name="Impairment_charges_of_PPE_recorded_in_COS_curr_period">#REF!</definedName>
    <definedName name="Impairment_charges_of_PPE_recorded_in_R_D_costs" localSheetId="5">'[1]Tangelo XML sheet'!#REF!</definedName>
    <definedName name="Impairment_charges_of_PPE_recorded_in_R_D_costs">#REF!</definedName>
    <definedName name="Impairment_charges_of_PPE_recorded_in_R_D_costs_curr_period" localSheetId="5">'[1]Tangelo XML sheet'!#REF!</definedName>
    <definedName name="Impairment_charges_of_PPE_recorded_in_R_D_costs_curr_period">#REF!</definedName>
    <definedName name="Impairment_charges_of_PPE_recorded_in_SG_A_costs" localSheetId="5">'[1]Tangelo XML sheet'!#REF!</definedName>
    <definedName name="Impairment_charges_of_PPE_recorded_in_SG_A_costs">#REF!</definedName>
    <definedName name="Impairment_charges_of_PPE_recorded_in_SG_A_costs_curr_period" localSheetId="5">'[1]Tangelo XML sheet'!#REF!</definedName>
    <definedName name="Impairment_charges_of_PPE_recorded_in_SG_A_costs_curr_period">#REF!</definedName>
    <definedName name="Impairment_charges_related_to_building_and_constructions" localSheetId="5">'[1]Tangelo XML sheet'!#REF!</definedName>
    <definedName name="Impairment_charges_related_to_building_and_constructions">#REF!</definedName>
    <definedName name="Impairment_charges_related_to_building_and_constructions_curr_period" localSheetId="5">'[1]Tangelo XML sheet'!#REF!</definedName>
    <definedName name="Impairment_charges_related_to_building_and_constructions_curr_period">#REF!</definedName>
    <definedName name="Impairment_of_technical_infrastructure_items" localSheetId="5">'[1]Tangelo XML sheet'!#REF!</definedName>
    <definedName name="Impairment_of_technical_infrastructure_items">#REF!</definedName>
    <definedName name="Impairment_of_technical_infrastructure_items_curr_period" localSheetId="5">'[1]Tangelo XML sheet'!#REF!</definedName>
    <definedName name="Impairment_of_technical_infrastructure_items_curr_period">#REF!</definedName>
    <definedName name="Income_from_operations_as_percentage_of_net_sales_current_year">#REF!</definedName>
    <definedName name="Income_from_operations_as_percentage_of_net_sales_prev_year">#REF!</definedName>
    <definedName name="Income_from_operations_current_year">#REF!</definedName>
    <definedName name="Income_from_operations_prev_year">#REF!</definedName>
    <definedName name="increase_decrease_net_sales_current">#REF!</definedName>
    <definedName name="Increase_decrease_of_net_sales_in_percentage_current_year">#REF!</definedName>
    <definedName name="Increase_decrease_of_net_sales_in_percentage_prev_year">#REF!</definedName>
    <definedName name="Increase_decrease_of_net_sales_in_value_current_year">#REF!</definedName>
    <definedName name="Increase_decrease_of_net_sales_in_value_prev_year">#REF!</definedName>
    <definedName name="Increase_net_system_sales_current_year">#REF!</definedName>
    <definedName name="Increase_net_system_sales_in_percentage_current_year">#REF!</definedName>
    <definedName name="Increase_net_system_sales_in_percentage_prev_year">#REF!</definedName>
    <definedName name="Increase_net_system_sales_prev_year">#REF!</definedName>
    <definedName name="Increase_of_gross_profit_current_year">#REF!</definedName>
    <definedName name="Increase_of_gross_profit_prev_year">#REF!</definedName>
    <definedName name="Increase_of_income_from_operations_current_year">#REF!</definedName>
    <definedName name="Increase_of_income_from_operations_prev_year">#REF!</definedName>
    <definedName name="Ineffectiveness_arising_from_cash_flow_hedges_recognized" localSheetId="5">'[1]Tangelo XML sheet'!#REF!</definedName>
    <definedName name="Ineffectiveness_arising_from_cash_flow_hedges_recognized">#REF!</definedName>
    <definedName name="Ineffectiveness_arising_from_cash_flow_hedges_recognized__curr_period" localSheetId="5">'[1]Tangelo XML sheet'!#REF!</definedName>
    <definedName name="Ineffectiveness_arising_from_cash_flow_hedges_recognized__curr_period">#REF!</definedName>
    <definedName name="Ineffectiveness_arising_from_fair_value_hedges_recognized" localSheetId="5">'[1]Tangelo XML sheet'!#REF!</definedName>
    <definedName name="Ineffectiveness_arising_from_fair_value_hedges_recognized">#REF!</definedName>
    <definedName name="Ineffectiveness_arising_from_fair_value_hedges_recognized__curr_period" localSheetId="5">'[1]Tangelo XML sheet'!#REF!</definedName>
    <definedName name="Ineffectiveness_arising_from_fair_value_hedges_recognized__curr_period">#REF!</definedName>
    <definedName name="Interest_and_similar_income" localSheetId="5">'[1]Tangelo XML sheet'!#REF!</definedName>
    <definedName name="Interest_and_similar_income">#REF!</definedName>
    <definedName name="Interest_and_similar_income_curr_period" localSheetId="5">'[1]Tangelo XML sheet'!#REF!</definedName>
    <definedName name="Interest_and_similar_income_curr_period">#REF!</definedName>
    <definedName name="Interest_and_similar_income_relates_to_interest_cash_pools" localSheetId="5">'[1]Tangelo XML sheet'!#REF!</definedName>
    <definedName name="Interest_and_similar_income_relates_to_interest_cash_pools">#REF!</definedName>
    <definedName name="Interest_and_similar_income_relates_to_interest_cash_pools_curr_period" localSheetId="5">'[1]Tangelo XML sheet'!#REF!</definedName>
    <definedName name="Interest_and_similar_income_relates_to_interest_cash_pools_curr_period">#REF!</definedName>
    <definedName name="Interest_bearing_bank_accounts_of_Cash_and_Cash_equivalents" localSheetId="5">'[1]Tangelo XML sheet'!#REF!</definedName>
    <definedName name="Interest_bearing_bank_accounts_of_Cash_and_Cash_equivalents">#REF!</definedName>
    <definedName name="Interest_bearing_bank_accounts_of_Cash_and_Cash_equivalents_curr_period" localSheetId="5">'[1]Tangelo XML sheet'!#REF!</definedName>
    <definedName name="Interest_bearing_bank_accounts_of_Cash_and_Cash_equivalents_curr_period">#REF!</definedName>
    <definedName name="Investments_of_money_market_funds_of_Cash_and_Cash_equivalents" localSheetId="5">'[1]Tangelo XML sheet'!#REF!</definedName>
    <definedName name="Investments_of_money_market_funds_of_Cash_and_Cash_equivalents">#REF!</definedName>
    <definedName name="Investments_of_money_market_funds_of_Cash_and_Cash_equivalents_curr_period" localSheetId="5">'[1]Tangelo XML sheet'!#REF!</definedName>
    <definedName name="Investments_of_money_market_funds_of_Cash_and_Cash_equivalents_curr_period">#REF!</definedName>
    <definedName name="Largest_customer_amount_current_year">#REF!</definedName>
    <definedName name="Largest_customer_amount_prev_year">#REF!</definedName>
    <definedName name="Largest_customer_percentage_current_year">#REF!</definedName>
    <definedName name="Largest_customer_percentage_prev_year">#REF!</definedName>
    <definedName name="Liability_for_uncertain_tax_positions" localSheetId="5">'[1]Tangelo XML sheet'!#REF!</definedName>
    <definedName name="Liability_for_uncertain_tax_positions">#REF!</definedName>
    <definedName name="Liability_for_uncertain_tax_positions__current" localSheetId="5">'[1]Tangelo XML sheet'!#REF!</definedName>
    <definedName name="Liability_for_uncertain_tax_positions__current">#REF!</definedName>
    <definedName name="Liability_for_uncertain_tax_positions__current__curr_period" localSheetId="5">'[1]Tangelo XML sheet'!#REF!</definedName>
    <definedName name="Liability_for_uncertain_tax_positions__current__curr_period">#REF!</definedName>
    <definedName name="Liability_for_uncertain_tax_positions__non_current" localSheetId="5">'[1]Tangelo XML sheet'!#REF!</definedName>
    <definedName name="Liability_for_uncertain_tax_positions__non_current">#REF!</definedName>
    <definedName name="Liability_for_uncertain_tax_positions__non_current__curr_period" localSheetId="5">'[1]Tangelo XML sheet'!#REF!</definedName>
    <definedName name="Liability_for_uncertain_tax_positions__non_current__curr_period">#REF!</definedName>
    <definedName name="Liability_for_uncertain_tax_positions_curr_period" localSheetId="5">'[1]Tangelo XML sheet'!#REF!</definedName>
    <definedName name="Liability_for_uncertain_tax_positions_curr_period">#REF!</definedName>
    <definedName name="Loss_recorded_as_a_charge_to_the_consolidated_income_statement" localSheetId="5">'[1]Tangelo XML sheet'!#REF!</definedName>
    <definedName name="Loss_recorded_as_a_charge_to_the_consolidated_income_statement">#REF!</definedName>
    <definedName name="Loss_recorded_as_a_charge_to_the_consolidated_income_statement_curr_period" localSheetId="5">'[1]Tangelo XML sheet'!#REF!</definedName>
    <definedName name="Loss_recorded_as_a_charge_to_the_consolidated_income_statement_curr_period">#REF!</definedName>
    <definedName name="Net_effect_of_innovation_box_current_year">'[1]Tangelo XML sheet'!#REF!</definedName>
    <definedName name="Net_effect_of_innovation_box_in_percentage_current_year">'[1]Tangelo XML sheet'!#REF!</definedName>
    <definedName name="Net_effect_of_innovation_box_in_percentage_T_1">'[1]Tangelo XML sheet'!#REF!</definedName>
    <definedName name="Net_effect_of_innovation_box_T_1">'[1]Tangelo XML sheet'!#REF!</definedName>
    <definedName name="Net_income_as_percentage_of_net_sales_current_year">#REF!</definedName>
    <definedName name="Net_income_as_percentage_of_net_sales_prev_year">#REF!</definedName>
    <definedName name="Net_income_current_year">#REF!</definedName>
    <definedName name="net_income_per_ordinary_share_Curr_Year">#REF!</definedName>
    <definedName name="Net_income_per_ordinary_share_current_year">#REF!</definedName>
    <definedName name="Net_income_per_ordinary_share_prev_year">#REF!</definedName>
    <definedName name="Net_income_prev_year">#REF!</definedName>
    <definedName name="Net_proceeds_of_shareholders_current_year">#REF!</definedName>
    <definedName name="Net_proceeds_of_shareholders_prev_year">#REF!</definedName>
    <definedName name="Net_sales_current_year">#REF!</definedName>
    <definedName name="Net_sales_prev_year">#REF!</definedName>
    <definedName name="net_service_and_field_options_sales_current_year">#REF!</definedName>
    <definedName name="net_service_and_field_options_sales_prev_year">#REF!</definedName>
    <definedName name="Net_system_sales_current_year">#REF!</definedName>
    <definedName name="Net_system_sales_prev_year">#REF!</definedName>
    <definedName name="Non_cash_item_operating_activities___AP_current_year">#REF!</definedName>
    <definedName name="Non_cash_item_operating_activities___AP_prev_year">#REF!</definedName>
    <definedName name="Non_cash_item_operating_activities___AR_current_year">#REF!</definedName>
    <definedName name="Non_cash_item_operating_activities___AR_prev_year">#REF!</definedName>
    <definedName name="Non_cash_item_operating_activities___changes_in_assets_and_liabilities_current_year">#REF!</definedName>
    <definedName name="Non_cash_item_operating_activities___changes_in_assets_and_liabilities_prev_year">#REF!</definedName>
    <definedName name="Non_cash_item_operating_activities___deferred_income_tax_current_year">#REF!</definedName>
    <definedName name="Non_cash_item_operating_activities___deferred_income_tax_prev_year">#REF!</definedName>
    <definedName name="Non_cash_item_operating_activities___Inventory_current_year">#REF!</definedName>
    <definedName name="Non_cash_item_operating_activities___inventory_obsolescence_current_year">#REF!</definedName>
    <definedName name="Non_cash_item_operating_activities___inventory_obsolescence_prev_year">#REF!</definedName>
    <definedName name="Non_cash_item_operating_activities___Inventory_prev_year">#REF!</definedName>
    <definedName name="Non_cash_item_operating_activities___Other_liabilities_current_year">#REF!</definedName>
    <definedName name="Non_cash_item_operating_activities___Other_liabilities_prev_year">#REF!</definedName>
    <definedName name="Non_cash_transfers_from_inventory_to_PPE" localSheetId="5">'[1]Tangelo XML sheet'!#REF!</definedName>
    <definedName name="Non_cash_transfers_from_inventory_to_PPE">#REF!</definedName>
    <definedName name="Non_cash_transfers_from_inventory_to_PPE_curr_period" localSheetId="5">'[1]Tangelo XML sheet'!#REF!</definedName>
    <definedName name="Non_cash_transfers_from_inventory_to_PPE_curr_period">#REF!</definedName>
    <definedName name="Non_cash_transfers_of_the_disposals_of_PPE_to_inventory" localSheetId="5">'[1]Tangelo XML sheet'!#REF!</definedName>
    <definedName name="Non_cash_transfers_of_the_disposals_of_PPE_to_inventory">#REF!</definedName>
    <definedName name="Non_cash_transfers_of_the_disposals_of_PPE_to_inventory_curr_period" localSheetId="5">'[1]Tangelo XML sheet'!#REF!</definedName>
    <definedName name="Non_cash_transfers_of_the_disposals_of_PPE_to_inventory_curr_period">#REF!</definedName>
    <definedName name="Notional_principal_amounts_of_outstanding_currency_contracts_in_USD" localSheetId="5">'[1]Tangelo XML sheet'!#REF!</definedName>
    <definedName name="Notional_principal_amounts_of_outstanding_currency_contracts_in_USD">#REF!</definedName>
    <definedName name="Notional_principal_amounts_of_outstanding_currency_contracts_in_USD_curr_period" localSheetId="5">'[1]Tangelo XML sheet'!#REF!</definedName>
    <definedName name="Notional_principal_amounts_of_outstanding_currency_contracts_in_USD_curr_period">#REF!</definedName>
    <definedName name="Notional_principal_amounts_of_outstanding_currency_contracts_in_YEN" localSheetId="5">'[1]Tangelo XML sheet'!#REF!</definedName>
    <definedName name="Notional_principal_amounts_of_outstanding_currency_contracts_in_YEN">#REF!</definedName>
    <definedName name="Notional_principal_amounts_of_outstanding_currency_contracts_in_YEN_curr_period" localSheetId="5">'[1]Tangelo XML sheet'!#REF!</definedName>
    <definedName name="Notional_principal_amounts_of_outstanding_currency_contracts_in_YEN_curr_period">#REF!</definedName>
    <definedName name="Notional_principal_amounts_of_outstanding_interest_rate_swaps_contracts" localSheetId="5">'[1]Tangelo XML sheet'!#REF!</definedName>
    <definedName name="Notional_principal_amounts_of_outstanding_interest_rate_swaps_contracts">#REF!</definedName>
    <definedName name="Notional_principal_amounts_of_outstanding_interest_rate_swaps_contracts_curr_period" localSheetId="5">'[1]Tangelo XML sheet'!#REF!</definedName>
    <definedName name="Notional_principal_amounts_of_outstanding_interest_rate_swaps_contracts_curr_period">#REF!</definedName>
    <definedName name="Number_of_issued_and_outstanding_shares" localSheetId="5">'[1]Tangelo XML sheet'!#REF!</definedName>
    <definedName name="Number_of_issued_and_outstanding_shares">#REF!</definedName>
    <definedName name="Number_of_issued_and_outstanding_shares_curr_period" localSheetId="5">'[1]Tangelo XML sheet'!#REF!</definedName>
    <definedName name="Number_of_issued_and_outstanding_shares_curr_period">#REF!</definedName>
    <definedName name="Number_of_issued_shares" localSheetId="5">'[1]Tangelo XML sheet'!#REF!</definedName>
    <definedName name="Number_of_issued_shares">#REF!</definedName>
    <definedName name="Number_of_issued_shares_curr_period" localSheetId="5">'[1]Tangelo XML sheet'!#REF!</definedName>
    <definedName name="Number_of_issued_shares_curr_period">#REF!</definedName>
    <definedName name="Number_of_treasury_shares" localSheetId="5">'[1]Tangelo XML sheet'!#REF!</definedName>
    <definedName name="Number_of_treasury_shares">#REF!</definedName>
    <definedName name="Number_of_treasury_shares_curr_period" localSheetId="5">'[1]Tangelo XML sheet'!#REF!</definedName>
    <definedName name="Number_of_treasury_shares_curr_period">#REF!</definedName>
    <definedName name="NXE_3100_sales_current_year">#REF!</definedName>
    <definedName name="NXE_3100_sales_in_euro">#REF!</definedName>
    <definedName name="NXE_3100_sales_in_euro_curr_year">#REF!</definedName>
    <definedName name="NXE_3100_sales_in_euro_T1">#REF!</definedName>
    <definedName name="NXE_3100_sales_prev_year">#REF!</definedName>
    <definedName name="NXT_1950i_scanners" localSheetId="5">'[1]Tangelo XML sheet'!#REF!</definedName>
    <definedName name="NXT_1950i_scanners">'[1]Tangelo XML sheet'!#REF!</definedName>
    <definedName name="Of_new_immersion___advanced_NXT_1950i_current_year">#REF!</definedName>
    <definedName name="Of_new_immersion___advanced_NXT_1950i_prev_year">#REF!</definedName>
    <definedName name="Operating_expenses_increase_current_year">#REF!</definedName>
    <definedName name="Operating_expenses_increase_prev_year">#REF!</definedName>
    <definedName name="Operating_lease_payments_recognized_as_an_expense" localSheetId="5">'[1]Tangelo XML sheet'!#REF!</definedName>
    <definedName name="Operating_lease_payments_recognized_as_an_expense">#REF!</definedName>
    <definedName name="Operating_lease_payments_recognized_as_an_expense_curr_period" localSheetId="5">'[1]Tangelo XML sheet'!#REF!</definedName>
    <definedName name="Operating_lease_payments_recognized_as_an_expense_curr_period">#REF!</definedName>
    <definedName name="Orders_for_succor_of_third_generation_EUV_from_2012_onwards">'[1]Tangelo XML sheet'!$C$85</definedName>
    <definedName name="Other_comprehensive_income___anticipated_charged_to_cost_of_sales__net_of_taxes__Current_year">'[1]Tangelo XML sheet'!#REF!</definedName>
    <definedName name="Other_comprehensive_income___anticipated_charged_to_cost_of_sales_current_year">'[1]Tangelo XML sheet'!#REF!</definedName>
    <definedName name="Other_comprehensive_income___anticipated_charged_to_cost_of_sales_T_1">'[1]Tangelo XML sheet'!#REF!</definedName>
    <definedName name="Other_comprehensive_income___anticipated_charged_to_sales__net_of_taxes__current_year">'[1]Tangelo XML sheet'!#REF!</definedName>
    <definedName name="Other_comprehensive_income___anticipated_charged_to_sales__net_of_taxes__T_1">'[1]Tangelo XML sheet'!#REF!</definedName>
    <definedName name="Other_comprehensive_income___anticipated_charged_to_sales_current_year">'[1]Tangelo XML sheet'!#REF!</definedName>
    <definedName name="Other_comprehensive_income___anticipated_charged_to_sales_T_1">'[1]Tangelo XML sheet'!#REF!</definedName>
    <definedName name="Other_Comprehensive_income_anticipated_loss_charged_to_sales">#REF!</definedName>
    <definedName name="Other_Comprehensive_income_anticipated_loss_charged_to_sales_curr_period" localSheetId="5">'[1]Tangelo XML sheet'!#REF!</definedName>
    <definedName name="Other_Comprehensive_income_anticipated_loss_charged_to_sales_curr_period">#REF!</definedName>
    <definedName name="Other_Comprehensive_income_charged_to_cost_of_sales" localSheetId="5">'[1]Tangelo XML sheet'!#REF!</definedName>
    <definedName name="Other_Comprehensive_income_charged_to_cost_of_sales">#REF!</definedName>
    <definedName name="Other_Comprehensive_income_charged_to_cost_of_sales_curr_period" localSheetId="5">'[1]Tangelo XML sheet'!#REF!</definedName>
    <definedName name="Other_Comprehensive_income_charged_to_cost_of_sales_curr_period">#REF!</definedName>
    <definedName name="Other_Comprehensive_income_loss_charged_to_cost_of_sales__net_of_taxes" localSheetId="5">'[1]Tangelo XML sheet'!#REF!</definedName>
    <definedName name="Other_Comprehensive_income_loss_charged_to_cost_of_sales__net_of_taxes">#REF!</definedName>
    <definedName name="Other_Comprehensive_income_loss_charged_to_cost_of_sales__net_of_taxes__curr_period" localSheetId="5">'[1]Tangelo XML sheet'!#REF!</definedName>
    <definedName name="Other_Comprehensive_income_loss_charged_to_cost_of_sales__net_of_taxes__curr_period">#REF!</definedName>
    <definedName name="Other_Comprehensive_income_loss_charged_to_sales__net_of_taxes" localSheetId="5">'[1]Tangelo XML sheet'!#REF!</definedName>
    <definedName name="Other_Comprehensive_income_loss_charged_to_sales__net_of_taxes">#REF!</definedName>
    <definedName name="Other_Comprehensive_income_loss_charged_to_sales__net_of_taxes__curr_period" localSheetId="5">'[1]Tangelo XML sheet'!#REF!</definedName>
    <definedName name="Other_Comprehensive_income_loss_charged_to_sales__net_of_taxes__curr_period">#REF!</definedName>
    <definedName name="Other_intangible_assets_amortization" localSheetId="5">'[1]Tangelo XML sheet'!#REF!</definedName>
    <definedName name="Other_intangible_assets_amortization">#REF!</definedName>
    <definedName name="Other_intangible_assets_amortization_curr_period" localSheetId="5">'[1]Tangelo XML sheet'!#REF!</definedName>
    <definedName name="Other_intangible_assets_amortization_curr_period">#REF!</definedName>
    <definedName name="Other_intangible_assets_regarding_development_expenditures_Cur_Year">#REF!</definedName>
    <definedName name="Other_intangible_assets_regarding_development_expenditures_T1">#REF!</definedName>
    <definedName name="Paid_dividend_per_ordinary_share_current_year" localSheetId="5">'[1]Tangelo XML sheet'!#REF!</definedName>
    <definedName name="Paid_dividend_per_ordinary_share_current_year">'[1]Tangelo XML sheet'!#REF!</definedName>
    <definedName name="Paid_dividend_per_ordinary_share_T_1" localSheetId="5">'[1]Tangelo XML sheet'!#REF!</definedName>
    <definedName name="Paid_dividend_per_ordinary_share_T_1">'[1]Tangelo XML sheet'!#REF!</definedName>
    <definedName name="Paid_dividend_per_outstanding_share_current_year" localSheetId="5">'[1]Tangelo XML sheet'!#REF!</definedName>
    <definedName name="Paid_dividend_per_outstanding_share_current_year">'[1]Tangelo XML sheet'!#REF!</definedName>
    <definedName name="Paid_dividend_per_outstanding_share_T_1" localSheetId="5">'[1]Tangelo XML sheet'!#REF!</definedName>
    <definedName name="Paid_dividend_per_outstanding_share_T_1">'[1]Tangelo XML sheet'!#REF!</definedName>
    <definedName name="Payroll_employees" localSheetId="5">'[1]Tangelo XML sheet'!#REF!</definedName>
    <definedName name="Payroll_employees">#REF!</definedName>
    <definedName name="Payroll_employees_curr_period" localSheetId="5">'[1]Tangelo XML sheet'!#REF!</definedName>
    <definedName name="Payroll_employees_curr_period">#REF!</definedName>
    <definedName name="_xlnm.Print_Area" localSheetId="3">'Changes in Equity'!$A$4:$I$24</definedName>
    <definedName name="_xlnm.Print_Area" localSheetId="0">'Income Statements'!$B$5:$D$33</definedName>
    <definedName name="_xlnm.Print_Area" localSheetId="5">'NEW Option awards'!$A$4:$H$15</definedName>
    <definedName name="Provision_for_inventory_obsolescence" localSheetId="5">'[1]Tangelo XML sheet'!#REF!</definedName>
    <definedName name="Provision_for_inventory_obsolescence">#REF!</definedName>
    <definedName name="Provision_for_inventory_obsolescence_curr_period" localSheetId="5">'[1]Tangelo XML sheet'!#REF!</definedName>
    <definedName name="Provision_for_inventory_obsolescence_curr_period">#REF!</definedName>
    <definedName name="Provision_for_onerous_contracts" localSheetId="5">'[1]Tangelo XML sheet'!#REF!</definedName>
    <definedName name="Provision_for_onerous_contracts">#REF!</definedName>
    <definedName name="Provision_for_onerous_contracts_curr_period" localSheetId="5">'[1]Tangelo XML sheet'!#REF!</definedName>
    <definedName name="Provision_for_onerous_contracts_curr_period">#REF!</definedName>
    <definedName name="Provision_for_onerous_contracts_prev_period" localSheetId="5">'[1]Tangelo XML sheet'!#REF!</definedName>
    <definedName name="Provision_for_onerous_contracts_prev_period">#REF!</definedName>
    <definedName name="R_D_credits" localSheetId="5">'[1]Tangelo XML sheet'!#REF!</definedName>
    <definedName name="R_D_credits">#REF!</definedName>
    <definedName name="R_D_increase__current_year">#REF!</definedName>
    <definedName name="R_D_increase__prev_year">#REF!</definedName>
    <definedName name="R_D_increase_in_percentage_current_year">#REF!</definedName>
    <definedName name="R_D_increase_in_percentage_prev_year">#REF!</definedName>
    <definedName name="R_D_investments__costs">#REF!</definedName>
    <definedName name="R_D_investments_costs_T1">#REF!</definedName>
    <definedName name="R_D_investments_current_year">#REF!</definedName>
    <definedName name="R_D_investments_increase_Cur_Year">#REF!</definedName>
    <definedName name="R_D_investments_increase_in_percentage">#REF!</definedName>
    <definedName name="R_D_investments_increase_T1">#REF!</definedName>
    <definedName name="R_D_investments_prev_year">#REF!</definedName>
    <definedName name="R_D_of_percentage_of_net_sales_current_year">#REF!</definedName>
    <definedName name="R_D_of_percentage_of_net_sales_prev_year">#REF!</definedName>
    <definedName name="RD_credits_current_year" localSheetId="5">'[1]Tangelo XML sheet'!#REF!</definedName>
    <definedName name="RD_credits_current_year">#REF!</definedName>
    <definedName name="RD_investments_increase_in_percentage_T1">#REF!</definedName>
    <definedName name="Recognized_tax_expense_in_respect_of_prior_years__current_taxes" localSheetId="5">'[1]Tangelo XML sheet'!#REF!</definedName>
    <definedName name="Recognized_tax_expense_in_respect_of_prior_years__current_taxes">#REF!</definedName>
    <definedName name="Recognized_tax_expense_in_respect_of_prior_years__current_taxes__percentage" localSheetId="5">'[1]Tangelo XML sheet'!#REF!</definedName>
    <definedName name="Recognized_tax_expense_in_respect_of_prior_years__current_taxes__percentage">#REF!</definedName>
    <definedName name="Recognized_tax_expense_in_respect_of_prior_years__current_taxes__percentage__curr_period" localSheetId="5">'[1]Tangelo XML sheet'!#REF!</definedName>
    <definedName name="Recognized_tax_expense_in_respect_of_prior_years__current_taxes__percentage__curr_period">#REF!</definedName>
    <definedName name="Recognized_tax_expense_in_respect_of_prior_years__current_taxes_curr_period" localSheetId="5">'[1]Tangelo XML sheet'!#REF!</definedName>
    <definedName name="Recognized_tax_expense_in_respect_of_prior_years__current_taxes_curr_period">#REF!</definedName>
    <definedName name="Recognized_tax_favorable_to_innovation_box___of_net_income_before_income_tax_current_year">#REF!</definedName>
    <definedName name="Recognized_tax_favorable_to_innovation_box___of_net_income_before_income_tax_prev_year">#REF!</definedName>
    <definedName name="Recognized_tax_favorable_to_innovation_box___of_net_income_before_income_tax_T_1">'[1]Tangelo XML sheet'!#REF!</definedName>
    <definedName name="Recognized_tax_favorable_to_innovation_box_current_year">'[1]Tangelo XML sheet'!#REF!</definedName>
    <definedName name="Recognized_tax_favorable_to_innovation_box_T_1">'[1]Tangelo XML sheet'!#REF!</definedName>
    <definedName name="Release_of_provision_for_inventory_obsolescence" localSheetId="5">'[1]Tangelo XML sheet'!#REF!</definedName>
    <definedName name="Release_of_provision_for_inventory_obsolescence">#REF!</definedName>
    <definedName name="Release_of_provision_for_inventory_obsolescence_curr_period" localSheetId="5">'[1]Tangelo XML sheet'!#REF!</definedName>
    <definedName name="Release_of_provision_for_inventory_obsolescence_curr_period">#REF!</definedName>
    <definedName name="Repurchase_commitments_curr_year">#REF!</definedName>
    <definedName name="SG_A_increase_current_year">#REF!</definedName>
    <definedName name="SG_A_increase_in_percentage_Cur_Year">#REF!</definedName>
    <definedName name="SG_A_increase_in_percentage_current_year">#REF!</definedName>
    <definedName name="SG_A_increase_in_percentage_prev_year">#REF!</definedName>
    <definedName name="SG_A_increase_prev_year">#REF!</definedName>
    <definedName name="Share_based_payment_expenses" localSheetId="5">'[1]Tangelo XML sheet'!#REF!</definedName>
    <definedName name="Share_based_payment_expenses">#REF!</definedName>
    <definedName name="Share_based_payment_expenses_curr_period" localSheetId="5">'[1]Tangelo XML sheet'!#REF!</definedName>
    <definedName name="Share_based_payment_expenses_curr_period">#REF!</definedName>
    <definedName name="Share_buy_back_current_year">#REF!</definedName>
    <definedName name="Share_buy_back_prev_year">#REF!</definedName>
    <definedName name="Short_term_deposits_of_Cash_and_Cash_equivalents" localSheetId="5">'[1]Tangelo XML sheet'!#REF!</definedName>
    <definedName name="Short_term_deposits_of_Cash_and_Cash_equivalents">#REF!</definedName>
    <definedName name="Short_term_deposits_of_Cash_and_Cash_equivalents_curr_period" localSheetId="5">'[1]Tangelo XML sheet'!#REF!</definedName>
    <definedName name="Short_term_deposits_of_Cash_and_Cash_equivalents_curr_period">#REF!</definedName>
    <definedName name="Signing_date" localSheetId="5">'[1]Tangelo XML sheet'!#REF!</definedName>
    <definedName name="Signing_date">#REF!</definedName>
    <definedName name="Signing_date_curr_period" localSheetId="5">'[1]Tangelo XML sheet'!#REF!</definedName>
    <definedName name="Signing_date_curr_period">#REF!</definedName>
    <definedName name="Special_purpose_entity_carrying_amount" localSheetId="5">'[1]Tangelo XML sheet'!#REF!</definedName>
    <definedName name="Special_purpose_entity_carrying_amount">#REF!</definedName>
    <definedName name="Special_purpose_entity_carrying_amount_curr_period" localSheetId="5">'[1]Tangelo XML sheet'!#REF!</definedName>
    <definedName name="Special_purpose_entity_carrying_amount_curr_period">#REF!</definedName>
    <definedName name="System_sold_increase_in_percentage_current_year">#REF!</definedName>
    <definedName name="System_sold_increase_in_percentage_prev_year">#REF!</definedName>
    <definedName name="Systems_sold_current_year">#REF!</definedName>
    <definedName name="Systems_sold_prev_year">#REF!</definedName>
    <definedName name="Tax_effect_of_loss_carry_forwards" localSheetId="5">'[1]Tangelo XML sheet'!#REF!</definedName>
    <definedName name="Tax_effect_of_loss_carry_forwards">#REF!</definedName>
    <definedName name="Tax_effect_of_loss_carry_forwards_curr_period" localSheetId="5">'[1]Tangelo XML sheet'!#REF!</definedName>
    <definedName name="Tax_effect_of_loss_carry_forwards_curr_period">#REF!</definedName>
    <definedName name="Tax_effect_of_loss_carry_forwards_under_US_federal_tax_laws_Curr_Year">#REF!</definedName>
    <definedName name="Temporary_employees" localSheetId="5">'[1]Tangelo XML sheet'!#REF!</definedName>
    <definedName name="Temporary_employees">#REF!</definedName>
    <definedName name="Temporary_employees_curr_period" localSheetId="5">'[1]Tangelo XML sheet'!#REF!</definedName>
    <definedName name="Temporary_employees_curr_period">#REF!</definedName>
    <definedName name="The_innovations_box_effect" localSheetId="5">'[1]Tangelo XML sheet'!#REF!</definedName>
    <definedName name="The_innovations_box_effect">#REF!</definedName>
    <definedName name="The_innovations_box_effect__percentage_of_income_before_taxes" localSheetId="5">'[1]Tangelo XML sheet'!#REF!</definedName>
    <definedName name="The_innovations_box_effect__percentage_of_income_before_taxes">#REF!</definedName>
    <definedName name="The_innovations_box_effect__percentage_of_income_before_taxes__curr_period" localSheetId="5">'[1]Tangelo XML sheet'!#REF!</definedName>
    <definedName name="The_innovations_box_effect__percentage_of_income_before_taxes__curr_period">#REF!</definedName>
    <definedName name="The_innovations_box_effect_curr_period" localSheetId="5">'[1]Tangelo XML sheet'!#REF!</definedName>
    <definedName name="The_innovations_box_effect_curr_period">#REF!</definedName>
    <definedName name="The_New_York_Transfer_Agent___expense_incurred_by_ASML_current_year">'[1]Tangelo XML sheet'!#REF!</definedName>
    <definedName name="The_New_York_Transfer_Agent___expense_incurred_by_ASML_T_1">'[1]Tangelo XML sheet'!#REF!</definedName>
    <definedName name="Three_largest_customers_current_year">#REF!</definedName>
    <definedName name="Three_largest_customers_prev_year">#REF!</definedName>
    <definedName name="Three_largest_customers_regarding_to_Sales" localSheetId="5">'[1]Tangelo XML sheet'!#REF!</definedName>
    <definedName name="Three_largest_customers_regarding_to_Sales">#REF!</definedName>
    <definedName name="Three_largest_customers_regarding_to_Sales_curr_period" localSheetId="5">'[1]Tangelo XML sheet'!#REF!</definedName>
    <definedName name="Three_largest_customers_regarding_to_Sales_curr_period">#REF!</definedName>
    <definedName name="Three_largest_customers_X_percent_of_Accounts_receivable" localSheetId="5">'[1]Tangelo XML sheet'!#REF!</definedName>
    <definedName name="Three_largest_customers_X_percent_of_Accounts_receivable">#REF!</definedName>
    <definedName name="Three_largest_customers_X_percent_of_Accounts_receivable_curr_period" localSheetId="5">'[1]Tangelo XML sheet'!#REF!</definedName>
    <definedName name="Three_largest_customers_X_percent_of_Accounts_receivable_curr_period">#REF!</definedName>
    <definedName name="Three_largest_customers_X_percent_of_Sales" localSheetId="5">'[1]Tangelo XML sheet'!#REF!</definedName>
    <definedName name="Three_largest_customers_X_percent_of_Sales">#REF!</definedName>
    <definedName name="Three_largest_customers_X_percent_of_Sales_curr_period" localSheetId="5">'[1]Tangelo XML sheet'!#REF!</definedName>
    <definedName name="Three_largest_customers_X_percent_of_Sales_curr_period">#REF!</definedName>
    <definedName name="Total_EUV_orders_T1">#REF!</definedName>
    <definedName name="Total_Interest_income_current_year">#REF!</definedName>
    <definedName name="Total_Interest_income_prev_year">#REF!</definedName>
    <definedName name="Unfavorable_impact_on_effective_rate_2009_current_year">'[1]Tangelo XML sheet'!#REF!</definedName>
    <definedName name="Unfavorable_impact_on_effective_rate_2009_in___current_year">'[1]Tangelo XML sheet'!#REF!</definedName>
    <definedName name="Unfavorable_impact_on_effective_rate_2009_in___T_1">'[1]Tangelo XML sheet'!#REF!</definedName>
    <definedName name="Unfavorable_impact_on_effective_rate_2009_in___T_2">'[1]Tangelo XML sheet'!#REF!</definedName>
    <definedName name="Unfavorable_impact_on_effective_rate_2009_T_1">'[1]Tangelo XML sheet'!#REF!</definedName>
    <definedName name="Unfavorable_impact_on_effective_rate_2009_T_2">'[1]Tangelo XML sheet'!#REF!</definedName>
    <definedName name="Used_Units_sold_current_year">#REF!</definedName>
    <definedName name="Used_Units_sold_prev_year">#REF!</definedName>
    <definedName name="X" localSheetId="5">'[1]Tangelo XML sheet'!#REF!</definedName>
    <definedName name="X">#REF!</definedName>
    <definedName name="Zeiss___as_part_of_COS_cur_year">#REF!</definedName>
    <definedName name="Zeiss___as_part_of_COS_T1">#REF!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2" i="13" l="1"/>
  <c r="C32" i="13"/>
  <c r="D32" i="13"/>
  <c r="E32" i="13"/>
  <c r="F32" i="13"/>
  <c r="G32" i="13"/>
  <c r="H32" i="13"/>
  <c r="I35" i="13"/>
  <c r="O8" i="106"/>
  <c r="O10" i="106"/>
  <c r="O12" i="106"/>
  <c r="K14" i="106"/>
  <c r="O14" i="106"/>
  <c r="D31" i="12"/>
  <c r="I36" i="13"/>
  <c r="C11" i="10"/>
  <c r="C15" i="10"/>
  <c r="I37" i="13"/>
  <c r="C15" i="11"/>
  <c r="C17" i="11"/>
  <c r="C18" i="11"/>
  <c r="I29" i="13"/>
  <c r="I30" i="13"/>
  <c r="I31" i="13"/>
  <c r="G18" i="13"/>
  <c r="G23" i="13"/>
  <c r="I23" i="13"/>
  <c r="G24" i="13"/>
  <c r="G40" i="13"/>
  <c r="C26" i="12"/>
  <c r="C16" i="12"/>
  <c r="C37" i="12"/>
  <c r="C46" i="12"/>
  <c r="C47" i="12"/>
  <c r="B18" i="13"/>
  <c r="B24" i="13"/>
  <c r="B40" i="13"/>
  <c r="C18" i="13"/>
  <c r="C24" i="13"/>
  <c r="C40" i="13"/>
  <c r="D18" i="13"/>
  <c r="D24" i="13"/>
  <c r="D40" i="13"/>
  <c r="E18" i="13"/>
  <c r="H12" i="13"/>
  <c r="E12" i="13"/>
  <c r="I12" i="13"/>
  <c r="H18" i="13"/>
  <c r="H24" i="13"/>
  <c r="H26" i="13"/>
  <c r="F18" i="13"/>
  <c r="F24" i="13"/>
  <c r="I38" i="13"/>
  <c r="I39" i="13"/>
  <c r="I34" i="13"/>
  <c r="I15" i="13"/>
  <c r="I16" i="13"/>
  <c r="I17" i="13"/>
  <c r="I20" i="13"/>
  <c r="I21" i="13"/>
  <c r="I22" i="13"/>
  <c r="D47" i="14"/>
  <c r="C47" i="14"/>
  <c r="D39" i="14"/>
  <c r="C39" i="14"/>
  <c r="D30" i="14"/>
  <c r="D25" i="14"/>
  <c r="D27" i="14"/>
  <c r="D21" i="14"/>
  <c r="D18" i="14"/>
  <c r="D17" i="14"/>
  <c r="C28" i="14"/>
  <c r="D42" i="12"/>
  <c r="D43" i="12"/>
  <c r="D35" i="12"/>
  <c r="D33" i="12"/>
  <c r="D37" i="12"/>
  <c r="D26" i="12"/>
  <c r="D16" i="12"/>
  <c r="D27" i="12"/>
  <c r="D15" i="11"/>
  <c r="D17" i="11"/>
  <c r="D33" i="10"/>
  <c r="D15" i="10"/>
  <c r="D11" i="10"/>
  <c r="F40" i="13"/>
  <c r="E24" i="13"/>
  <c r="C33" i="14"/>
  <c r="C49" i="14"/>
  <c r="C51" i="14"/>
  <c r="C54" i="14"/>
  <c r="E26" i="13"/>
  <c r="E40" i="13"/>
  <c r="D17" i="10"/>
  <c r="D21" i="10"/>
  <c r="D28" i="14"/>
  <c r="I18" i="13"/>
  <c r="I24" i="13"/>
  <c r="H40" i="13"/>
  <c r="D46" i="12"/>
  <c r="D47" i="12"/>
  <c r="C27" i="12"/>
  <c r="C17" i="10"/>
  <c r="I32" i="13"/>
  <c r="D18" i="11"/>
  <c r="D33" i="14"/>
  <c r="I26" i="13"/>
  <c r="C21" i="10"/>
  <c r="I40" i="13"/>
  <c r="D25" i="10"/>
  <c r="D49" i="14"/>
  <c r="D51" i="14"/>
  <c r="C25" i="10"/>
  <c r="C4" i="25"/>
  <c r="D28" i="10"/>
  <c r="D54" i="14"/>
  <c r="C28" i="10"/>
  <c r="B5" i="25"/>
  <c r="D30" i="10"/>
  <c r="D29" i="10"/>
  <c r="C29" i="10"/>
  <c r="C30" i="10"/>
  <c r="B8" i="25"/>
  <c r="C8" i="25"/>
  <c r="B7" i="25"/>
  <c r="C7" i="25"/>
  <c r="C5" i="25"/>
</calcChain>
</file>

<file path=xl/sharedStrings.xml><?xml version="1.0" encoding="utf-8"?>
<sst xmlns="http://schemas.openxmlformats.org/spreadsheetml/2006/main" count="318" uniqueCount="190">
  <si>
    <t>Other comprehensive income:</t>
  </si>
  <si>
    <t>Other comprehensive income for the period, net of taxes</t>
  </si>
  <si>
    <t>Total comprehensive income for the period, net of taxes</t>
  </si>
  <si>
    <t>Cancellation of treasury shares</t>
  </si>
  <si>
    <t>Net system sales</t>
  </si>
  <si>
    <t xml:space="preserve">At moment of grant </t>
  </si>
  <si>
    <t xml:space="preserve">At moment of vesting </t>
  </si>
  <si>
    <t xml:space="preserve">At end of lock-up period </t>
  </si>
  <si>
    <t xml:space="preserve">Option term </t>
  </si>
  <si>
    <t>Share</t>
  </si>
  <si>
    <t>price at</t>
  </si>
  <si>
    <t>Exercise</t>
  </si>
  <si>
    <t>Fair</t>
  </si>
  <si>
    <t>Total fair</t>
  </si>
  <si>
    <t>intrinsic</t>
  </si>
  <si>
    <t>End of</t>
  </si>
  <si>
    <t>end of</t>
  </si>
  <si>
    <t>Board of</t>
  </si>
  <si>
    <t>price</t>
  </si>
  <si>
    <t>value(1)</t>
  </si>
  <si>
    <t>value(2)</t>
  </si>
  <si>
    <t>Vesting</t>
  </si>
  <si>
    <t>vesting(3)</t>
  </si>
  <si>
    <t>value(4)</t>
  </si>
  <si>
    <t>lock-up</t>
  </si>
  <si>
    <t>value(5)</t>
  </si>
  <si>
    <t>Expiration</t>
  </si>
  <si>
    <t>Management</t>
  </si>
  <si>
    <t>Grant date</t>
  </si>
  <si>
    <t xml:space="preserve">Control </t>
  </si>
  <si>
    <t xml:space="preserve">Number </t>
  </si>
  <si>
    <t xml:space="preserve">date </t>
  </si>
  <si>
    <t>2/2/2009</t>
  </si>
  <si>
    <t>no</t>
  </si>
  <si>
    <t>2/2/2010</t>
  </si>
  <si>
    <t>2/2/2012</t>
  </si>
  <si>
    <t>—</t>
  </si>
  <si>
    <t>2/2/2019</t>
  </si>
  <si>
    <t>2/4/2008</t>
  </si>
  <si>
    <t>yes</t>
  </si>
  <si>
    <t>2/4/2009</t>
  </si>
  <si>
    <t>2/4/2011</t>
  </si>
  <si>
    <t>2/4/2018</t>
  </si>
  <si>
    <t>F.J. van Hout(6)</t>
  </si>
  <si>
    <t>7/18/2008</t>
  </si>
  <si>
    <t>7/18/2011</t>
  </si>
  <si>
    <t>7/18/2018</t>
  </si>
  <si>
    <t>Gross profit on sales</t>
  </si>
  <si>
    <t>Total net sales</t>
  </si>
  <si>
    <t>Research and development costs</t>
  </si>
  <si>
    <t>Selling, general and administrative costs</t>
  </si>
  <si>
    <t>Net service and field option sales</t>
  </si>
  <si>
    <t>Cost of system sales</t>
  </si>
  <si>
    <t>Cost of service and field option sales</t>
  </si>
  <si>
    <t>Total cost of sales</t>
  </si>
  <si>
    <t>Interest income</t>
  </si>
  <si>
    <t>Interest charges</t>
  </si>
  <si>
    <t>Attributable to Equity holders</t>
  </si>
  <si>
    <t>Property, plant and equipment</t>
  </si>
  <si>
    <t>Goodwill</t>
  </si>
  <si>
    <t>Other intangible assets</t>
  </si>
  <si>
    <t>Deferred tax assets</t>
  </si>
  <si>
    <t>Finance receivables</t>
  </si>
  <si>
    <t>Derivative financial instruments</t>
  </si>
  <si>
    <t>Other assets</t>
  </si>
  <si>
    <t>Inventories</t>
  </si>
  <si>
    <t>Accounts receivable</t>
  </si>
  <si>
    <t xml:space="preserve">Cash and cash equivalents </t>
  </si>
  <si>
    <t>Total assets</t>
  </si>
  <si>
    <t>Equity</t>
  </si>
  <si>
    <t>Long-term debt</t>
  </si>
  <si>
    <t>Deferred and other tax liabilities</t>
  </si>
  <si>
    <t>Provisions</t>
  </si>
  <si>
    <t>Accrued and other liabilities</t>
  </si>
  <si>
    <t>Accounts payable</t>
  </si>
  <si>
    <t>Total current liabilities</t>
  </si>
  <si>
    <t>Total  equity and liabilities</t>
  </si>
  <si>
    <t>Depreciation and amortization</t>
  </si>
  <si>
    <t>Share-based payments</t>
  </si>
  <si>
    <t>Allowance for doubtful debts</t>
  </si>
  <si>
    <t>Allowance for obsolete inventory</t>
  </si>
  <si>
    <t>Deferred income taxes</t>
  </si>
  <si>
    <t>Income taxes payable</t>
  </si>
  <si>
    <t>Cash generated from operations</t>
  </si>
  <si>
    <t>Interest received</t>
  </si>
  <si>
    <t>Interest paid</t>
  </si>
  <si>
    <t>Purchase of intangible assets</t>
  </si>
  <si>
    <t>Dividend paid</t>
  </si>
  <si>
    <t>Net proceeds from issuance of shares and stock options</t>
  </si>
  <si>
    <t>Net cash flows</t>
  </si>
  <si>
    <t>Effect of changes in exchange rates on cash</t>
  </si>
  <si>
    <t>Cash and cash equivalents at beginning of the year</t>
  </si>
  <si>
    <t>Cash and cash equivalents at end of the year</t>
  </si>
  <si>
    <t>Total</t>
  </si>
  <si>
    <t>Income before income taxes</t>
  </si>
  <si>
    <t>Provision for income taxes</t>
  </si>
  <si>
    <t>Year ended December 31</t>
  </si>
  <si>
    <t>(in millions)</t>
  </si>
  <si>
    <t>EUR</t>
  </si>
  <si>
    <t>Full</t>
  </si>
  <si>
    <t>Cf USGAAP</t>
  </si>
  <si>
    <t>(in thousands)</t>
  </si>
  <si>
    <t>As of December 31</t>
  </si>
  <si>
    <t>(in thousands, except per share data)</t>
  </si>
  <si>
    <t>Basic</t>
  </si>
  <si>
    <t xml:space="preserve">(in thousands) </t>
  </si>
  <si>
    <t>Foreign currency translation, net of taxes:</t>
  </si>
  <si>
    <t>Losses on the hedge of a net investment</t>
  </si>
  <si>
    <t>Derivative financial instruments, net of taxes:</t>
  </si>
  <si>
    <t>Assets</t>
  </si>
  <si>
    <t>Total non-current assets</t>
  </si>
  <si>
    <t xml:space="preserve"> Current tax assets</t>
  </si>
  <si>
    <t>Total current assets</t>
  </si>
  <si>
    <t>Equity and liabilities</t>
  </si>
  <si>
    <t>Total non-current liabilities</t>
  </si>
  <si>
    <t>Current and other tax liabilities</t>
  </si>
  <si>
    <t>Amount</t>
  </si>
  <si>
    <t>Appropriation of net income</t>
  </si>
  <si>
    <t>comprehensive income</t>
  </si>
  <si>
    <t>Net income</t>
  </si>
  <si>
    <t>Foreign currency translation, net of taxes</t>
  </si>
  <si>
    <t>Derivative financial instruments, net of taxes</t>
  </si>
  <si>
    <t>Total comprehensive income</t>
  </si>
  <si>
    <t>Issuance of shares and stock options</t>
  </si>
  <si>
    <t>Development expenditures</t>
  </si>
  <si>
    <t>Appropriation of net loss</t>
  </si>
  <si>
    <t>Balance at December 31, 2010</t>
  </si>
  <si>
    <t xml:space="preserve">    Cash Flows from Operating Activities</t>
  </si>
  <si>
    <t>flows from operating activities:</t>
  </si>
  <si>
    <t>Changes in assets and liabilities:</t>
  </si>
  <si>
    <t>Net cash provided by operating activities</t>
  </si>
  <si>
    <t>Cash Flows from Investing Activities</t>
  </si>
  <si>
    <t>Net cash used in investing activities</t>
  </si>
  <si>
    <t>Cash Flows from Financing Activities</t>
  </si>
  <si>
    <t>Deposits from customers</t>
  </si>
  <si>
    <t>Dec 31,</t>
  </si>
  <si>
    <t>%</t>
  </si>
  <si>
    <t>Operating income</t>
  </si>
  <si>
    <t>Basic net income per ordinary share</t>
  </si>
  <si>
    <t>Diluted net income per ordinary share</t>
  </si>
  <si>
    <t>Transfers to net income</t>
  </si>
  <si>
    <t xml:space="preserve">EUR </t>
  </si>
  <si>
    <t xml:space="preserve">Other </t>
  </si>
  <si>
    <t>E. Meurice</t>
  </si>
  <si>
    <t>P.T.F.M. Wennink</t>
  </si>
  <si>
    <t>M.A. van den Brink</t>
  </si>
  <si>
    <t>F. Schneider-Maunoury</t>
  </si>
  <si>
    <t>Balance at December 31, 2011</t>
  </si>
  <si>
    <t>Purchases of treasury shares</t>
  </si>
  <si>
    <t>Balance at January 1, 2010</t>
  </si>
  <si>
    <t>Impairment</t>
  </si>
  <si>
    <t>Purchase of shares</t>
  </si>
  <si>
    <t>Adjustments to reconcile net income to net cash</t>
  </si>
  <si>
    <t>Net increase in cash and cash equivalents</t>
  </si>
  <si>
    <t>Premium</t>
  </si>
  <si>
    <t xml:space="preserve">Share </t>
  </si>
  <si>
    <t>Earnings</t>
  </si>
  <si>
    <t xml:space="preserve">Retained </t>
  </si>
  <si>
    <t xml:space="preserve">Treasury </t>
  </si>
  <si>
    <t xml:space="preserve">outstanding </t>
  </si>
  <si>
    <t>Shares</t>
  </si>
  <si>
    <t>Fair value losses in the year</t>
  </si>
  <si>
    <t>Net cash provided by (used in) financing activities</t>
  </si>
  <si>
    <t>Repayment of debt</t>
  </si>
  <si>
    <t xml:space="preserve">Issued and </t>
  </si>
  <si>
    <t>shares</t>
  </si>
  <si>
    <t>Gain (losses) on translation of foreign operations</t>
  </si>
  <si>
    <t xml:space="preserve"> at cost</t>
  </si>
  <si>
    <t xml:space="preserve">Components of </t>
  </si>
  <si>
    <t>Income taxes paid</t>
  </si>
  <si>
    <t>Net Income (loss)</t>
  </si>
  <si>
    <t>Number of ordinary shares used in computing per share amounts (in thousands):</t>
  </si>
  <si>
    <t>Components of statement of</t>
  </si>
  <si>
    <t>Diluted</t>
  </si>
  <si>
    <t>Current portion of long-term debt</t>
  </si>
  <si>
    <t>Number</t>
  </si>
  <si>
    <t>Reserves</t>
  </si>
  <si>
    <t>Purchases of property, plant and equipment</t>
  </si>
  <si>
    <t>Proceeds from sale of property, plant and equipment</t>
  </si>
  <si>
    <t>Loss on disposals of property, plant and equipment</t>
  </si>
  <si>
    <t>Please note: The content of this file is qualified in their entirety by reference to the electronic version of the ASML Statutory Annual Report 2011 and therefore: (i) your local settings can influence the way this table and its content is being displayed and (ii) (foot)notes have been deleted for reader's convenience.
Always refer to the electronic version of the ASML Statutory Annual Report 2011 for the full and official financial information.</t>
  </si>
  <si>
    <t>IFRS</t>
  </si>
  <si>
    <r>
      <rPr>
        <b/>
        <sz val="10"/>
        <color theme="0" tint="-0.499984740745262"/>
        <rFont val="Arial"/>
      </rPr>
      <t>Please note:</t>
    </r>
    <r>
      <rPr>
        <sz val="10"/>
        <color theme="0" tint="-0.499984740745262"/>
        <rFont val="Arial"/>
      </rPr>
      <t xml:space="preserve"> The content of this file is qualified in their entirety by reference to the electronic version of the ASML Statutory Annual Report 2011 and therefore: (i) your local settings can influence the way this table and its content is being displayed and (ii) (foot)notes have been deleted for reader's convenience.
Always refer to the electronic version of the ASML Statutory Annual Report 2011 for the full and official financial information.</t>
    </r>
  </si>
  <si>
    <r>
      <t xml:space="preserve">Please note: </t>
    </r>
    <r>
      <rPr>
        <sz val="11"/>
        <color theme="0" tint="-0.499984740745262"/>
        <rFont val="Arial"/>
      </rPr>
      <t>The content of this file is qualified in their entirety by reference to the electronic version of the ASML Statutory Annual Report 2011 and therefore: (i) your local settings can influence the way this table and its content is being displayed and (ii) (foot)notes have been deleted for reader's convenience.
Always refer to the electronic version of the ASML Statutory Annual Report 2011 for the full and official financial information.</t>
    </r>
  </si>
  <si>
    <r>
      <rPr>
        <b/>
        <sz val="11"/>
        <color theme="0" tint="-0.499984740745262"/>
        <rFont val="Arial"/>
      </rPr>
      <t>Please note:</t>
    </r>
    <r>
      <rPr>
        <sz val="11"/>
        <color theme="0" tint="-0.499984740745262"/>
        <rFont val="Arial"/>
      </rPr>
      <t xml:space="preserve"> The content of this file is qualified in their entirety by reference to the electronic version of the ASML Statutory Annual Report 2011 and therefore: (i) your local settings can influence the way this table and its content is being displayed and (ii) (foot)notes have been deleted for reader's convenience.
Always refer to the electronic version of the ASML Statutory Annual Report 2011 for the full and official financial information.</t>
    </r>
  </si>
  <si>
    <r>
      <rPr>
        <b/>
        <sz val="12"/>
        <color theme="1" tint="0.34998626667073579"/>
        <rFont val="Arial"/>
      </rPr>
      <t xml:space="preserve">"Consolidated Income Statement for the years ended December 31, 2010 and 2011" </t>
    </r>
    <r>
      <rPr>
        <sz val="10"/>
        <color theme="1" tint="0.34998626667073579"/>
        <rFont val="Arial"/>
      </rPr>
      <t xml:space="preserve">     </t>
    </r>
  </si>
  <si>
    <t xml:space="preserve">Consolidated Statement of Changes in Equity for the years ended December 31, 2010 and 2011       </t>
  </si>
  <si>
    <t xml:space="preserve">Consolidated Statement of Cash Flows for the years ended December 31, 2010 and 2011    </t>
  </si>
  <si>
    <t>Consolidated Statement of Comprehensive Income for the years ended December 31, 2010 and 2011</t>
  </si>
  <si>
    <r>
      <rPr>
        <b/>
        <sz val="12"/>
        <color theme="1" tint="0.34998626667073579"/>
        <rFont val="Arial"/>
      </rPr>
      <t>Consolidated Statement of Financial Position as of December 3, 2010 and 2011</t>
    </r>
    <r>
      <rPr>
        <b/>
        <sz val="12"/>
        <color indexed="62"/>
        <rFont val="Arial"/>
        <family val="2"/>
      </rPr>
      <t xml:space="preserve">
</t>
    </r>
    <r>
      <rPr>
        <b/>
        <sz val="10"/>
        <color theme="1" tint="0.34998626667073579"/>
        <rFont val="Arial"/>
      </rPr>
      <t>(Before appropriation of net income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</si>
</sst>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_);_(* \(#,##0\);_(* &quot;-&quot;??_);_(@_)"/>
    <numFmt numFmtId="166" formatCode="0.0%"/>
    <numFmt numFmtId="167" formatCode="_(* #,##0.000_);_(* \(#,##0.000\);_(* &quot;-&quot;??_);_(@_)"/>
    <numFmt numFmtId="168" formatCode="_(* #,##0.0000_);_(* \(#,##0.0000\);_(* &quot;-&quot;??_);_(@_)"/>
  </numFmts>
  <fonts count="27" x14ac:knownFonts="1">
    <font>
      <sz val="10"/>
      <name val="Arial"/>
    </font>
    <font>
      <sz val="10"/>
      <name val="Arial"/>
      <family val="2"/>
    </font>
    <font>
      <b/>
      <sz val="10"/>
      <name val="Arial"/>
      <family val="2"/>
    </font>
    <font>
      <b/>
      <sz val="8.5"/>
      <name val="Times New Roman"/>
      <family val="1"/>
    </font>
    <font>
      <sz val="8.5"/>
      <name val="Times New Roman"/>
      <family val="1"/>
    </font>
    <font>
      <sz val="10"/>
      <color indexed="10"/>
      <name val="Arial"/>
      <family val="2"/>
    </font>
    <font>
      <sz val="8.5"/>
      <name val="Arial"/>
      <family val="2"/>
    </font>
    <font>
      <sz val="8"/>
      <name val="Arial"/>
      <family val="2"/>
    </font>
    <font>
      <b/>
      <u/>
      <sz val="8.5"/>
      <name val="Times New Roman"/>
      <family val="1"/>
    </font>
    <font>
      <sz val="11"/>
      <name val="Arial"/>
    </font>
    <font>
      <sz val="11"/>
      <color indexed="8"/>
      <name val="Arial"/>
    </font>
    <font>
      <b/>
      <sz val="11"/>
      <color theme="3" tint="0.39997558519241921"/>
      <name val="Arial"/>
    </font>
    <font>
      <sz val="11"/>
      <color theme="3" tint="0.39997558519241921"/>
      <name val="Arial"/>
    </font>
    <font>
      <sz val="10"/>
      <color theme="3" tint="0.39997558519241921"/>
      <name val="Arial"/>
    </font>
    <font>
      <sz val="10"/>
      <color indexed="62"/>
      <name val="Arial"/>
    </font>
    <font>
      <u/>
      <sz val="10"/>
      <color theme="10"/>
      <name val="Arial"/>
    </font>
    <font>
      <u/>
      <sz val="10"/>
      <color theme="11"/>
      <name val="Arial"/>
    </font>
    <font>
      <b/>
      <sz val="16"/>
      <color theme="1" tint="0.34998626667073579"/>
      <name val="Arial"/>
    </font>
    <font>
      <sz val="10"/>
      <color theme="0" tint="-0.499984740745262"/>
      <name val="Arial"/>
    </font>
    <font>
      <b/>
      <sz val="10"/>
      <color theme="0" tint="-0.499984740745262"/>
      <name val="Arial"/>
    </font>
    <font>
      <b/>
      <sz val="11"/>
      <color theme="0" tint="-0.499984740745262"/>
      <name val="Arial"/>
    </font>
    <font>
      <sz val="11"/>
      <color theme="0" tint="-0.499984740745262"/>
      <name val="Arial"/>
    </font>
    <font>
      <b/>
      <sz val="12"/>
      <name val="Arial"/>
    </font>
    <font>
      <sz val="10"/>
      <color theme="1" tint="0.34998626667073579"/>
      <name val="Arial"/>
    </font>
    <font>
      <b/>
      <sz val="12"/>
      <color theme="1" tint="0.34998626667073579"/>
      <name val="Arial"/>
    </font>
    <font>
      <b/>
      <sz val="10"/>
      <color theme="1" tint="0.34998626667073579"/>
      <name val="Arial"/>
    </font>
    <font>
      <b/>
      <sz val="12"/>
      <color indexed="62"/>
      <name val="Arial"/>
      <family val="2"/>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FF"/>
        <bgColor rgb="FF000000"/>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6">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108">
    <xf numFmtId="0" fontId="0" fillId="0" borderId="0" xfId="0"/>
    <xf numFmtId="0" fontId="4" fillId="2" borderId="0" xfId="0" applyFont="1" applyFill="1" applyAlignment="1">
      <alignment horizontal="right"/>
    </xf>
    <xf numFmtId="0" fontId="4" fillId="2" borderId="1" xfId="0" applyFont="1" applyFill="1" applyBorder="1" applyAlignment="1">
      <alignment horizontal="right"/>
    </xf>
    <xf numFmtId="0" fontId="3" fillId="2" borderId="0" xfId="0" applyFont="1" applyFill="1" applyAlignment="1">
      <alignment horizontal="right"/>
    </xf>
    <xf numFmtId="0" fontId="3" fillId="2" borderId="1" xfId="0" applyFont="1" applyFill="1" applyBorder="1" applyAlignment="1">
      <alignment horizontal="right"/>
    </xf>
    <xf numFmtId="165" fontId="4" fillId="2" borderId="0" xfId="1" applyNumberFormat="1" applyFont="1" applyFill="1"/>
    <xf numFmtId="165" fontId="0" fillId="0" borderId="0" xfId="0" applyNumberFormat="1"/>
    <xf numFmtId="165" fontId="0" fillId="0" borderId="0" xfId="1" applyNumberFormat="1" applyFont="1"/>
    <xf numFmtId="3" fontId="0" fillId="0" borderId="0" xfId="0" applyNumberFormat="1"/>
    <xf numFmtId="0" fontId="2" fillId="0" borderId="0" xfId="0" applyFont="1"/>
    <xf numFmtId="0" fontId="5" fillId="0" borderId="0" xfId="0" quotePrefix="1" applyFont="1"/>
    <xf numFmtId="0" fontId="0" fillId="0" borderId="0" xfId="0" quotePrefix="1"/>
    <xf numFmtId="0" fontId="3" fillId="2" borderId="0" xfId="0" applyFont="1" applyFill="1" applyBorder="1" applyAlignment="1">
      <alignment horizontal="right"/>
    </xf>
    <xf numFmtId="1" fontId="3" fillId="2" borderId="0" xfId="0" applyNumberFormat="1" applyFont="1" applyFill="1" applyAlignment="1">
      <alignment horizontal="right"/>
    </xf>
    <xf numFmtId="0" fontId="4" fillId="2" borderId="0" xfId="0" applyFont="1" applyFill="1" applyBorder="1" applyAlignment="1">
      <alignment horizontal="right"/>
    </xf>
    <xf numFmtId="164" fontId="4" fillId="2" borderId="0" xfId="1" applyNumberFormat="1" applyFont="1" applyFill="1" applyBorder="1" applyAlignment="1">
      <alignment horizontal="right"/>
    </xf>
    <xf numFmtId="164" fontId="4" fillId="2" borderId="0" xfId="1" applyNumberFormat="1" applyFont="1" applyFill="1"/>
    <xf numFmtId="3" fontId="4" fillId="2" borderId="0" xfId="0" applyNumberFormat="1" applyFont="1" applyFill="1" applyAlignment="1">
      <alignment horizontal="right"/>
    </xf>
    <xf numFmtId="166" fontId="4" fillId="2" borderId="0" xfId="1" applyNumberFormat="1" applyFont="1" applyFill="1" applyBorder="1" applyAlignment="1">
      <alignment horizontal="right"/>
    </xf>
    <xf numFmtId="0" fontId="6" fillId="0" borderId="0" xfId="0" applyFont="1"/>
    <xf numFmtId="0" fontId="4" fillId="2" borderId="0" xfId="0" applyFont="1" applyFill="1" applyAlignment="1">
      <alignment vertical="top" wrapText="1"/>
    </xf>
    <xf numFmtId="0" fontId="4" fillId="2" borderId="1" xfId="0" applyFont="1" applyFill="1" applyBorder="1" applyAlignment="1">
      <alignment vertical="top" wrapText="1"/>
    </xf>
    <xf numFmtId="164" fontId="3" fillId="3" borderId="0" xfId="1" applyNumberFormat="1" applyFont="1" applyFill="1" applyBorder="1" applyAlignment="1">
      <alignment horizontal="right"/>
    </xf>
    <xf numFmtId="164" fontId="3" fillId="3" borderId="0" xfId="1" applyNumberFormat="1" applyFont="1" applyFill="1"/>
    <xf numFmtId="43" fontId="4" fillId="3" borderId="0" xfId="1" applyNumberFormat="1" applyFont="1" applyFill="1"/>
    <xf numFmtId="3" fontId="4" fillId="3" borderId="0" xfId="0" applyNumberFormat="1" applyFont="1" applyFill="1" applyAlignment="1">
      <alignment horizontal="right"/>
    </xf>
    <xf numFmtId="166" fontId="4" fillId="3" borderId="0" xfId="1" applyNumberFormat="1" applyFont="1" applyFill="1" applyBorder="1" applyAlignment="1">
      <alignment horizontal="right"/>
    </xf>
    <xf numFmtId="0" fontId="3" fillId="2" borderId="0" xfId="0" applyFont="1" applyFill="1" applyAlignment="1">
      <alignment vertical="top" wrapText="1"/>
    </xf>
    <xf numFmtId="0" fontId="8" fillId="2" borderId="0" xfId="0" applyFont="1" applyFill="1" applyAlignment="1">
      <alignment horizontal="right" vertical="top"/>
    </xf>
    <xf numFmtId="0" fontId="8" fillId="2" borderId="0" xfId="0" applyFont="1" applyFill="1" applyAlignment="1">
      <alignment horizontal="right" vertical="top" wrapText="1"/>
    </xf>
    <xf numFmtId="0" fontId="3" fillId="2" borderId="0" xfId="0" applyFont="1" applyFill="1" applyAlignment="1">
      <alignment horizontal="right" vertical="top" wrapText="1"/>
    </xf>
    <xf numFmtId="0" fontId="8" fillId="2" borderId="1" xfId="0" applyFont="1" applyFill="1" applyBorder="1" applyAlignment="1">
      <alignment vertical="top" wrapText="1"/>
    </xf>
    <xf numFmtId="0" fontId="8" fillId="2" borderId="1" xfId="0" applyFont="1" applyFill="1" applyBorder="1" applyAlignment="1">
      <alignment horizontal="right" vertical="top" wrapText="1"/>
    </xf>
    <xf numFmtId="14" fontId="4" fillId="2" borderId="0" xfId="0" quotePrefix="1" applyNumberFormat="1" applyFont="1" applyFill="1" applyAlignment="1">
      <alignment horizontal="right" vertical="top" wrapText="1"/>
    </xf>
    <xf numFmtId="0" fontId="4" fillId="2" borderId="0" xfId="0" applyFont="1" applyFill="1" applyAlignment="1">
      <alignment horizontal="right" vertical="top" wrapText="1"/>
    </xf>
    <xf numFmtId="3" fontId="4" fillId="2" borderId="0" xfId="0" applyNumberFormat="1" applyFont="1" applyFill="1" applyAlignment="1">
      <alignment horizontal="right" vertical="top" wrapText="1"/>
    </xf>
    <xf numFmtId="14" fontId="4" fillId="2" borderId="1" xfId="0" quotePrefix="1" applyNumberFormat="1" applyFont="1" applyFill="1" applyBorder="1" applyAlignment="1">
      <alignment horizontal="right" vertical="top" wrapText="1"/>
    </xf>
    <xf numFmtId="0" fontId="4" fillId="2" borderId="1" xfId="0" applyFont="1" applyFill="1" applyBorder="1" applyAlignment="1">
      <alignment horizontal="right" vertical="top" wrapText="1"/>
    </xf>
    <xf numFmtId="3" fontId="4" fillId="2" borderId="1" xfId="0" applyNumberFormat="1" applyFont="1" applyFill="1" applyBorder="1" applyAlignment="1">
      <alignment horizontal="right" vertical="top" wrapText="1"/>
    </xf>
    <xf numFmtId="2" fontId="4" fillId="2" borderId="1" xfId="0" applyNumberFormat="1" applyFont="1" applyFill="1" applyBorder="1" applyAlignment="1">
      <alignment horizontal="right" vertical="top" wrapText="1"/>
    </xf>
    <xf numFmtId="0" fontId="4" fillId="2" borderId="2" xfId="0" applyFont="1" applyFill="1" applyBorder="1" applyAlignment="1">
      <alignment vertical="top" wrapText="1"/>
    </xf>
    <xf numFmtId="0" fontId="4" fillId="2" borderId="2" xfId="0" applyFont="1" applyFill="1" applyBorder="1" applyAlignment="1">
      <alignment horizontal="right" vertical="top" wrapText="1"/>
    </xf>
    <xf numFmtId="0" fontId="0" fillId="4" borderId="0" xfId="0" applyFill="1"/>
    <xf numFmtId="0" fontId="9" fillId="0" borderId="0" xfId="0" applyFont="1"/>
    <xf numFmtId="165" fontId="9" fillId="0" borderId="0" xfId="0" applyNumberFormat="1" applyFont="1"/>
    <xf numFmtId="0" fontId="11" fillId="2" borderId="0" xfId="0" applyFont="1" applyFill="1" applyAlignment="1">
      <alignment horizontal="right"/>
    </xf>
    <xf numFmtId="0" fontId="11" fillId="2" borderId="0" xfId="0" applyFont="1" applyFill="1"/>
    <xf numFmtId="0" fontId="12" fillId="2" borderId="1" xfId="0" applyFont="1" applyFill="1" applyBorder="1" applyAlignment="1">
      <alignment horizontal="right"/>
    </xf>
    <xf numFmtId="0" fontId="12" fillId="2" borderId="0" xfId="0" applyFont="1" applyFill="1" applyAlignment="1">
      <alignment horizontal="right"/>
    </xf>
    <xf numFmtId="0" fontId="12" fillId="2" borderId="0" xfId="0" applyFont="1" applyFill="1"/>
    <xf numFmtId="165" fontId="11" fillId="4" borderId="0" xfId="1" applyNumberFormat="1" applyFont="1" applyFill="1"/>
    <xf numFmtId="165" fontId="12" fillId="2" borderId="0" xfId="1" applyNumberFormat="1" applyFont="1" applyFill="1"/>
    <xf numFmtId="165" fontId="11" fillId="4" borderId="1" xfId="1" applyNumberFormat="1" applyFont="1" applyFill="1" applyBorder="1"/>
    <xf numFmtId="165" fontId="12" fillId="2" borderId="1" xfId="1" applyNumberFormat="1" applyFont="1" applyFill="1" applyBorder="1"/>
    <xf numFmtId="0" fontId="11" fillId="2" borderId="1" xfId="0" applyFont="1" applyFill="1" applyBorder="1" applyAlignment="1">
      <alignment horizontal="right"/>
    </xf>
    <xf numFmtId="43" fontId="11" fillId="4" borderId="0" xfId="1" applyFont="1" applyFill="1"/>
    <xf numFmtId="43" fontId="12" fillId="2" borderId="0" xfId="1" applyFont="1" applyFill="1"/>
    <xf numFmtId="0" fontId="13" fillId="0" borderId="0" xfId="0" applyFont="1"/>
    <xf numFmtId="0" fontId="9" fillId="4" borderId="0" xfId="0" applyFont="1" applyFill="1"/>
    <xf numFmtId="0" fontId="13" fillId="4" borderId="0" xfId="0" applyFont="1" applyFill="1"/>
    <xf numFmtId="167" fontId="9" fillId="0" borderId="0" xfId="0" applyNumberFormat="1" applyFont="1"/>
    <xf numFmtId="168" fontId="9" fillId="0" borderId="0" xfId="0" applyNumberFormat="1" applyFont="1"/>
    <xf numFmtId="0" fontId="10" fillId="4" borderId="0" xfId="0" applyFont="1" applyFill="1" applyAlignment="1">
      <alignment horizontal="right"/>
    </xf>
    <xf numFmtId="165" fontId="10" fillId="4" borderId="0" xfId="1" applyNumberFormat="1" applyFont="1" applyFill="1"/>
    <xf numFmtId="165" fontId="0" fillId="4" borderId="0" xfId="0" applyNumberFormat="1" applyFill="1"/>
    <xf numFmtId="0" fontId="11" fillId="4" borderId="0" xfId="0" applyFont="1" applyFill="1" applyAlignment="1">
      <alignment horizontal="right"/>
    </xf>
    <xf numFmtId="165" fontId="11" fillId="4" borderId="0" xfId="1" applyNumberFormat="1" applyFont="1" applyFill="1" applyBorder="1"/>
    <xf numFmtId="165" fontId="12" fillId="4" borderId="0" xfId="1" applyNumberFormat="1" applyFont="1" applyFill="1" applyBorder="1"/>
    <xf numFmtId="0" fontId="12" fillId="4" borderId="0" xfId="0" applyFont="1" applyFill="1" applyAlignment="1">
      <alignment horizontal="right"/>
    </xf>
    <xf numFmtId="165" fontId="12" fillId="4" borderId="0" xfId="1" applyNumberFormat="1" applyFont="1" applyFill="1"/>
    <xf numFmtId="0" fontId="12" fillId="4" borderId="0" xfId="0" applyFont="1" applyFill="1" applyBorder="1" applyAlignment="1">
      <alignment horizontal="right"/>
    </xf>
    <xf numFmtId="0" fontId="12" fillId="4" borderId="1" xfId="0" applyFont="1" applyFill="1" applyBorder="1" applyAlignment="1">
      <alignment horizontal="right"/>
    </xf>
    <xf numFmtId="165" fontId="12" fillId="4" borderId="1" xfId="1" applyNumberFormat="1" applyFont="1" applyFill="1" applyBorder="1"/>
    <xf numFmtId="165" fontId="11" fillId="4" borderId="0" xfId="1" applyNumberFormat="1" applyFont="1" applyFill="1" applyAlignment="1">
      <alignment horizontal="right"/>
    </xf>
    <xf numFmtId="165" fontId="12" fillId="4" borderId="0" xfId="1" applyNumberFormat="1" applyFont="1" applyFill="1" applyAlignment="1">
      <alignment horizontal="right"/>
    </xf>
    <xf numFmtId="165" fontId="12" fillId="4" borderId="1" xfId="1" applyNumberFormat="1" applyFont="1" applyFill="1" applyBorder="1" applyAlignment="1">
      <alignment horizontal="right"/>
    </xf>
    <xf numFmtId="0" fontId="11" fillId="4" borderId="1" xfId="0" applyFont="1" applyFill="1" applyBorder="1" applyAlignment="1">
      <alignment horizontal="right"/>
    </xf>
    <xf numFmtId="0" fontId="11" fillId="4" borderId="0" xfId="0" applyFont="1" applyFill="1"/>
    <xf numFmtId="0" fontId="12" fillId="4" borderId="0" xfId="0" applyFont="1" applyFill="1"/>
    <xf numFmtId="0" fontId="11" fillId="4" borderId="0" xfId="0" applyFont="1" applyFill="1" applyAlignment="1">
      <alignment horizontal="center"/>
    </xf>
    <xf numFmtId="0" fontId="11" fillId="4" borderId="0" xfId="0" applyFont="1" applyFill="1" applyBorder="1" applyAlignment="1">
      <alignment horizontal="right"/>
    </xf>
    <xf numFmtId="0" fontId="11" fillId="4" borderId="0" xfId="0" applyFont="1" applyFill="1" applyAlignment="1">
      <alignment horizontal="center"/>
    </xf>
    <xf numFmtId="0" fontId="12" fillId="4" borderId="0" xfId="0" applyFont="1" applyFill="1" applyBorder="1"/>
    <xf numFmtId="0" fontId="12" fillId="4" borderId="1" xfId="0" applyFont="1" applyFill="1" applyBorder="1"/>
    <xf numFmtId="165" fontId="12" fillId="4" borderId="0" xfId="0" applyNumberFormat="1" applyFont="1" applyFill="1" applyBorder="1"/>
    <xf numFmtId="37" fontId="11" fillId="4" borderId="0" xfId="0" applyNumberFormat="1" applyFont="1" applyFill="1"/>
    <xf numFmtId="165" fontId="12" fillId="4" borderId="1" xfId="0" applyNumberFormat="1" applyFont="1" applyFill="1" applyBorder="1"/>
    <xf numFmtId="0" fontId="13" fillId="0" borderId="0" xfId="0" quotePrefix="1" applyFont="1"/>
    <xf numFmtId="165" fontId="13" fillId="4" borderId="0" xfId="1" applyNumberFormat="1" applyFont="1" applyFill="1"/>
    <xf numFmtId="0" fontId="12" fillId="4" borderId="1" xfId="0" quotePrefix="1" applyFont="1" applyFill="1" applyBorder="1" applyAlignment="1">
      <alignment horizontal="right"/>
    </xf>
    <xf numFmtId="0" fontId="0" fillId="0" borderId="0" xfId="0" applyAlignment="1">
      <alignment horizontal="left"/>
    </xf>
    <xf numFmtId="0" fontId="17" fillId="2" borderId="0" xfId="0" applyFont="1" applyFill="1" applyProtection="1"/>
    <xf numFmtId="0" fontId="18" fillId="4" borderId="0" xfId="0" applyFont="1" applyFill="1" applyAlignment="1">
      <alignment horizontal="left" wrapText="1"/>
    </xf>
    <xf numFmtId="0" fontId="18" fillId="4" borderId="0" xfId="0" applyFont="1" applyFill="1" applyAlignment="1">
      <alignment horizontal="left"/>
    </xf>
    <xf numFmtId="0" fontId="17" fillId="5" borderId="0" xfId="0" applyFont="1" applyFill="1"/>
    <xf numFmtId="0" fontId="20" fillId="2" borderId="0" xfId="0" applyFont="1" applyFill="1" applyAlignment="1" applyProtection="1">
      <alignment vertical="center" wrapText="1"/>
    </xf>
    <xf numFmtId="0" fontId="21" fillId="2" borderId="0" xfId="0" applyFont="1" applyFill="1" applyAlignment="1">
      <alignment vertical="center" wrapText="1"/>
    </xf>
    <xf numFmtId="0" fontId="21" fillId="4" borderId="0" xfId="0" applyFont="1" applyFill="1" applyAlignment="1">
      <alignment horizontal="left" wrapText="1"/>
    </xf>
    <xf numFmtId="0" fontId="21" fillId="4" borderId="0" xfId="0" applyFont="1" applyFill="1" applyAlignment="1">
      <alignment horizontal="left"/>
    </xf>
    <xf numFmtId="0" fontId="21" fillId="0" borderId="0" xfId="0" applyFont="1" applyAlignment="1">
      <alignment horizontal="left"/>
    </xf>
    <xf numFmtId="0" fontId="23" fillId="4" borderId="0" xfId="0" applyFont="1" applyFill="1" applyAlignment="1">
      <alignment horizontal="left"/>
    </xf>
    <xf numFmtId="0" fontId="24" fillId="5" borderId="0" xfId="0" applyFont="1" applyFill="1" applyAlignment="1">
      <alignment vertical="center" wrapText="1"/>
    </xf>
    <xf numFmtId="0" fontId="22" fillId="4" borderId="0" xfId="0" applyFont="1" applyFill="1" applyAlignment="1">
      <alignment horizontal="left"/>
    </xf>
    <xf numFmtId="0" fontId="22" fillId="0" borderId="0" xfId="0" applyFont="1" applyAlignment="1">
      <alignment horizontal="left"/>
    </xf>
    <xf numFmtId="0" fontId="24" fillId="4" borderId="0" xfId="0" applyFont="1" applyFill="1" applyAlignment="1">
      <alignment horizontal="left"/>
    </xf>
    <xf numFmtId="0" fontId="24" fillId="0" borderId="0" xfId="0" applyFont="1" applyAlignment="1">
      <alignment horizontal="left"/>
    </xf>
    <xf numFmtId="0" fontId="26" fillId="2" borderId="0" xfId="0" applyFont="1" applyFill="1" applyAlignment="1" applyProtection="1">
      <alignment vertical="center" wrapText="1"/>
    </xf>
    <xf numFmtId="0" fontId="14" fillId="0" borderId="0" xfId="0" applyFont="1" applyAlignment="1" applyProtection="1">
      <alignment vertical="center" wrapText="1"/>
    </xf>
  </cellXfs>
  <cellStyles count="6">
    <cellStyle name="Comma" xfId="1" builtinId="3"/>
    <cellStyle name="Comma 2" xfId="3"/>
    <cellStyle name="Followed Hyperlink" xfId="5" builtinId="9" hidden="1"/>
    <cellStyle name="Hyperlink" xfId="4" builtinId="8" hidden="1"/>
    <cellStyle name="Normal" xfId="0" builtinId="0"/>
    <cellStyle name="Normal 2" xfId="2"/>
  </cellStyles>
  <dxfs count="0"/>
  <tableStyles count="0" defaultTableStyle="TableStyleMedium2" defaultPivotStyle="PivotStyleLight16"/>
  <colors>
    <mruColors>
      <color rgb="FFCCFFFF"/>
      <color rgb="FFBC230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externalLink" Target="externalLinks/externalLink1.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1181100</xdr:colOff>
      <xdr:row>0</xdr:row>
      <xdr:rowOff>88900</xdr:rowOff>
    </xdr:from>
    <xdr:to>
      <xdr:col>4</xdr:col>
      <xdr:colOff>152400</xdr:colOff>
      <xdr:row>0</xdr:row>
      <xdr:rowOff>660400</xdr:rowOff>
    </xdr:to>
    <xdr:pic>
      <xdr:nvPicPr>
        <xdr:cNvPr id="2" name="Picture 2" descr="logo483x118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88900"/>
          <a:ext cx="16510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1524000</xdr:colOff>
      <xdr:row>0</xdr:row>
      <xdr:rowOff>0</xdr:rowOff>
    </xdr:from>
    <xdr:to>
      <xdr:col>4</xdr:col>
      <xdr:colOff>114300</xdr:colOff>
      <xdr:row>1</xdr:row>
      <xdr:rowOff>88900</xdr:rowOff>
    </xdr:to>
    <xdr:pic>
      <xdr:nvPicPr>
        <xdr:cNvPr id="2" name="Picture 2" descr="logo483x118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45300" y="0"/>
          <a:ext cx="16510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355600</xdr:colOff>
      <xdr:row>0</xdr:row>
      <xdr:rowOff>0</xdr:rowOff>
    </xdr:from>
    <xdr:to>
      <xdr:col>4</xdr:col>
      <xdr:colOff>177800</xdr:colOff>
      <xdr:row>1</xdr:row>
      <xdr:rowOff>63500</xdr:rowOff>
    </xdr:to>
    <xdr:pic>
      <xdr:nvPicPr>
        <xdr:cNvPr id="2" name="Picture 2" descr="logo483x118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0"/>
          <a:ext cx="16510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457200</xdr:colOff>
      <xdr:row>0</xdr:row>
      <xdr:rowOff>114300</xdr:rowOff>
    </xdr:from>
    <xdr:to>
      <xdr:col>8</xdr:col>
      <xdr:colOff>787400</xdr:colOff>
      <xdr:row>0</xdr:row>
      <xdr:rowOff>685800</xdr:rowOff>
    </xdr:to>
    <xdr:pic>
      <xdr:nvPicPr>
        <xdr:cNvPr id="2" name="Picture 2" descr="logo483x118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17000" y="114300"/>
          <a:ext cx="16510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76200</xdr:colOff>
      <xdr:row>0</xdr:row>
      <xdr:rowOff>63500</xdr:rowOff>
    </xdr:from>
    <xdr:to>
      <xdr:col>4</xdr:col>
      <xdr:colOff>203200</xdr:colOff>
      <xdr:row>0</xdr:row>
      <xdr:rowOff>635000</xdr:rowOff>
    </xdr:to>
    <xdr:pic>
      <xdr:nvPicPr>
        <xdr:cNvPr id="3" name="Picture 2" descr="logo483x118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2600" y="63500"/>
          <a:ext cx="165100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anrap/Annual%20Reports/Form%2020-F/20f%202011/Excel%20tables%2020F%202011/Excel%20tables%20concerning%2020F%20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ecklist"/>
      <sheetName val="Tangelo XML sheet"/>
      <sheetName val="Five-year Fin Sum Stat Of Oper"/>
      <sheetName val="Five-year Fin Sum Balance_CF"/>
      <sheetName val="Noon Buying Rate Year"/>
      <sheetName val="Noon Buying Rate Month"/>
      <sheetName val="Products"/>
      <sheetName val="Org.structure"/>
      <sheetName val="Total Lith. equipment"/>
      <sheetName val="KPI"/>
      <sheetName val="Unrecogn.Tax Benefits"/>
      <sheetName val="Three years Stat. of Operations"/>
      <sheetName val="Three years Stat. of Oper. in %"/>
      <sheetName val="Results of Oper. 2011 vs 2010"/>
      <sheetName val="Results of Oper. 2010 vs 2009"/>
      <sheetName val="Trend"/>
      <sheetName val="Contractual obligations"/>
      <sheetName val="Purchase options"/>
      <sheetName val="Directors and Management"/>
      <sheetName val="Employees"/>
      <sheetName val="Major shareholders"/>
      <sheetName val="Shares Nasdaq"/>
      <sheetName val="Notional amounts"/>
      <sheetName val="Foreign currency sensitivity"/>
      <sheetName val="Interest rate sensitivity"/>
      <sheetName val="Accountant fees"/>
      <sheetName val="Tax fees"/>
      <sheetName val="Repurchased shares before 2011"/>
      <sheetName val="Repurchased shares"/>
      <sheetName val="Cons.Stat.of Operations"/>
      <sheetName val="Cons.Stat of Compr.Income"/>
      <sheetName val="Cons.Balance Sheets"/>
      <sheetName val="Cons.Stat.Shareh.Equity"/>
      <sheetName val="Cons.Stat. CF"/>
      <sheetName val="Supplement CF information"/>
      <sheetName val="IFA Useful life"/>
      <sheetName val="PPE Useful life"/>
      <sheetName val="EPS"/>
      <sheetName val="Fair value hierarchy"/>
      <sheetName val="Derivative Financial Instrument"/>
      <sheetName val="Account Receivable"/>
      <sheetName val="Doubtful debts"/>
      <sheetName val="Finance receivables"/>
      <sheetName val="Due payment finance receivables"/>
      <sheetName val="Inventories"/>
      <sheetName val="Allowance Obsolescence"/>
      <sheetName val="Other current assets"/>
      <sheetName val="Other non-current assets"/>
      <sheetName val="Goodwill"/>
      <sheetName val="Other intangible assets"/>
      <sheetName val="Amor. exp. other intang.assets"/>
      <sheetName val="PPE"/>
      <sheetName val="Liabilities"/>
      <sheetName val="Warranty Liabilities"/>
      <sheetName val="Provisions"/>
      <sheetName val="Long-term debt total"/>
      <sheetName val="Long term debt"/>
      <sheetName val="Contractual obligations (Fpage)"/>
      <sheetName val="Purchase options (Fpage)"/>
      <sheetName val="Eurobond carrying amount"/>
      <sheetName val="Eurobond fair value"/>
      <sheetName val="Pension costs (2)"/>
      <sheetName val="Bonus plan (all)"/>
      <sheetName val="Bonus plan (2)"/>
      <sheetName val="Brion bonus plan (2)"/>
      <sheetName val="Shared based payments (2)"/>
      <sheetName val="Exercise price options outs (2)"/>
      <sheetName val="Details stock options"/>
      <sheetName val="Summ. stock transactions (2)"/>
      <sheetName val="Black-Scholes option valuat (2)"/>
      <sheetName val="Income tax PL"/>
      <sheetName val="Eff. tax rate recon"/>
      <sheetName val="Prov. income taxes (equity)"/>
      <sheetName val="Defer.tax and Liabil.unrec.tax"/>
      <sheetName val="Changes in def taxes"/>
      <sheetName val="Deferred tax"/>
      <sheetName val="Deferred tax 2"/>
      <sheetName val="Sales figures product lines"/>
      <sheetName val="Sales and assets geographic reg"/>
      <sheetName val="NEW Remuneration total"/>
      <sheetName val="NEW stock options"/>
      <sheetName val="NEW Shares"/>
      <sheetName val="Supervisory Board"/>
      <sheetName val="Personnel expenses"/>
      <sheetName val="FTE"/>
      <sheetName val="Exhibit 8.1"/>
    </sheetNames>
    <sheetDataSet>
      <sheetData sheetId="0"/>
      <sheetData sheetId="1">
        <row r="9">
          <cell r="D9">
            <v>19.77005076142132</v>
          </cell>
        </row>
        <row r="11">
          <cell r="D11">
            <v>24.1</v>
          </cell>
        </row>
        <row r="13">
          <cell r="D13">
            <v>4.4000000000000004</v>
          </cell>
        </row>
        <row r="49">
          <cell r="D49">
            <v>24.558598726114653</v>
          </cell>
        </row>
        <row r="85">
          <cell r="C85" t="str">
            <v>five</v>
          </cell>
        </row>
        <row r="95">
          <cell r="C95">
            <v>6.2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I36"/>
  <sheetViews>
    <sheetView tabSelected="1" workbookViewId="0">
      <selection activeCell="F19" sqref="F19"/>
    </sheetView>
  </sheetViews>
  <sheetFormatPr baseColWidth="10" defaultColWidth="8.83203125" defaultRowHeight="12" x14ac:dyDescent="0"/>
  <cols>
    <col min="1" max="1" width="20.5" customWidth="1"/>
    <col min="2" max="2" width="48.5" customWidth="1"/>
    <col min="3" max="3" width="17" customWidth="1"/>
    <col min="4" max="4" width="18.1640625" customWidth="1"/>
    <col min="6" max="6" width="14.1640625" bestFit="1" customWidth="1"/>
    <col min="7" max="7" width="10.33203125" bestFit="1" customWidth="1"/>
  </cols>
  <sheetData>
    <row r="1" spans="1:5" ht="64" customHeight="1">
      <c r="A1" s="94" t="s">
        <v>181</v>
      </c>
      <c r="B1" s="42"/>
      <c r="C1" s="42"/>
      <c r="D1" s="42"/>
      <c r="E1" s="42"/>
    </row>
    <row r="2" spans="1:5" ht="64" customHeight="1">
      <c r="A2" s="92" t="s">
        <v>182</v>
      </c>
      <c r="B2" s="93"/>
      <c r="C2" s="93"/>
      <c r="D2" s="93"/>
      <c r="E2" s="93"/>
    </row>
    <row r="3" spans="1:5" s="90" customFormat="1" ht="33" customHeight="1">
      <c r="A3" s="100" t="s">
        <v>185</v>
      </c>
      <c r="B3" s="100"/>
      <c r="C3" s="100"/>
      <c r="D3" s="100"/>
      <c r="E3" s="100"/>
    </row>
    <row r="4" spans="1:5">
      <c r="A4" s="42"/>
      <c r="B4" s="42"/>
      <c r="C4" s="42"/>
      <c r="D4" s="42"/>
      <c r="E4" s="42"/>
    </row>
    <row r="5" spans="1:5" s="43" customFormat="1" ht="16" customHeight="1">
      <c r="A5" s="58"/>
      <c r="B5" s="45" t="s">
        <v>96</v>
      </c>
      <c r="C5" s="46">
        <v>2011</v>
      </c>
      <c r="D5" s="46">
        <v>2010</v>
      </c>
      <c r="E5" s="58"/>
    </row>
    <row r="6" spans="1:5" s="43" customFormat="1" ht="16" customHeight="1">
      <c r="A6" s="58"/>
      <c r="B6" s="47" t="s">
        <v>103</v>
      </c>
      <c r="C6" s="54" t="s">
        <v>98</v>
      </c>
      <c r="D6" s="47" t="s">
        <v>98</v>
      </c>
      <c r="E6" s="58"/>
    </row>
    <row r="7" spans="1:5" s="43" customFormat="1" ht="16" customHeight="1">
      <c r="A7" s="58"/>
      <c r="B7" s="48"/>
      <c r="C7" s="49"/>
      <c r="D7" s="49"/>
      <c r="E7" s="58"/>
    </row>
    <row r="8" spans="1:5" s="43" customFormat="1" ht="16" customHeight="1">
      <c r="A8" s="58"/>
      <c r="B8" s="48" t="s">
        <v>4</v>
      </c>
      <c r="C8" s="50">
        <v>4883913</v>
      </c>
      <c r="D8" s="51">
        <v>3894742</v>
      </c>
      <c r="E8" s="58"/>
    </row>
    <row r="9" spans="1:5" s="43" customFormat="1" ht="16" customHeight="1">
      <c r="A9" s="58"/>
      <c r="B9" s="47" t="s">
        <v>51</v>
      </c>
      <c r="C9" s="52">
        <v>767122</v>
      </c>
      <c r="D9" s="53">
        <v>613196</v>
      </c>
      <c r="E9" s="58"/>
    </row>
    <row r="10" spans="1:5" s="43" customFormat="1" ht="16" customHeight="1">
      <c r="A10" s="58"/>
      <c r="B10" s="48"/>
      <c r="C10" s="50"/>
      <c r="D10" s="51"/>
      <c r="E10" s="58"/>
    </row>
    <row r="11" spans="1:5" s="43" customFormat="1" ht="16" customHeight="1">
      <c r="A11" s="58"/>
      <c r="B11" s="45" t="s">
        <v>48</v>
      </c>
      <c r="C11" s="50">
        <f>SUM(C8:C9)</f>
        <v>5651035</v>
      </c>
      <c r="D11" s="51">
        <f>SUM(D8:D9)</f>
        <v>4507938</v>
      </c>
      <c r="E11" s="58"/>
    </row>
    <row r="12" spans="1:5" s="43" customFormat="1" ht="16" customHeight="1">
      <c r="A12" s="58"/>
      <c r="B12" s="48" t="s">
        <v>52</v>
      </c>
      <c r="C12" s="50">
        <v>2891579</v>
      </c>
      <c r="D12" s="51">
        <v>2366363</v>
      </c>
      <c r="E12" s="58"/>
    </row>
    <row r="13" spans="1:5" s="43" customFormat="1" ht="16" customHeight="1">
      <c r="A13" s="58"/>
      <c r="B13" s="47" t="s">
        <v>53</v>
      </c>
      <c r="C13" s="52">
        <v>407714</v>
      </c>
      <c r="D13" s="53">
        <v>329804</v>
      </c>
      <c r="E13" s="58"/>
    </row>
    <row r="14" spans="1:5" s="43" customFormat="1" ht="16" customHeight="1">
      <c r="A14" s="58"/>
      <c r="B14" s="48"/>
      <c r="C14" s="50"/>
      <c r="D14" s="51"/>
      <c r="E14" s="58"/>
    </row>
    <row r="15" spans="1:5" s="43" customFormat="1" ht="16" customHeight="1">
      <c r="A15" s="58"/>
      <c r="B15" s="54" t="s">
        <v>54</v>
      </c>
      <c r="C15" s="52">
        <f>SUM(C12:C13)</f>
        <v>3299293</v>
      </c>
      <c r="D15" s="53">
        <f>SUM(D12:D13)</f>
        <v>2696167</v>
      </c>
      <c r="E15" s="58"/>
    </row>
    <row r="16" spans="1:5" s="43" customFormat="1" ht="16" customHeight="1">
      <c r="A16" s="58"/>
      <c r="B16" s="48"/>
      <c r="C16" s="50"/>
      <c r="D16" s="51"/>
      <c r="E16" s="58"/>
    </row>
    <row r="17" spans="1:9" s="43" customFormat="1" ht="16" customHeight="1">
      <c r="A17" s="58"/>
      <c r="B17" s="45" t="s">
        <v>47</v>
      </c>
      <c r="C17" s="50">
        <f>C11-C15</f>
        <v>2351742</v>
      </c>
      <c r="D17" s="51">
        <f>D11-D15</f>
        <v>1811771</v>
      </c>
      <c r="E17" s="58"/>
      <c r="G17" s="44"/>
      <c r="H17" s="60"/>
    </row>
    <row r="18" spans="1:9" s="43" customFormat="1" ht="16" customHeight="1">
      <c r="A18" s="58"/>
      <c r="B18" s="48" t="s">
        <v>49</v>
      </c>
      <c r="C18" s="50">
        <v>492184</v>
      </c>
      <c r="D18" s="51">
        <v>468038</v>
      </c>
      <c r="E18" s="58"/>
      <c r="G18" s="44"/>
    </row>
    <row r="19" spans="1:9" s="43" customFormat="1" ht="16" customHeight="1">
      <c r="A19" s="58"/>
      <c r="B19" s="47" t="s">
        <v>50</v>
      </c>
      <c r="C19" s="52">
        <v>216055</v>
      </c>
      <c r="D19" s="53">
        <v>182407</v>
      </c>
      <c r="E19" s="58"/>
      <c r="H19" s="44"/>
      <c r="I19" s="61"/>
    </row>
    <row r="20" spans="1:9" s="43" customFormat="1" ht="16" customHeight="1">
      <c r="A20" s="58"/>
      <c r="B20" s="48"/>
      <c r="C20" s="50"/>
      <c r="D20" s="51"/>
      <c r="E20" s="58"/>
    </row>
    <row r="21" spans="1:9" s="43" customFormat="1" ht="16" customHeight="1">
      <c r="A21" s="58"/>
      <c r="B21" s="45" t="s">
        <v>137</v>
      </c>
      <c r="C21" s="50">
        <f>C17-SUM(C18:C19)</f>
        <v>1643503</v>
      </c>
      <c r="D21" s="51">
        <f>D17-SUM(D18:D19)</f>
        <v>1161326</v>
      </c>
      <c r="E21" s="58"/>
    </row>
    <row r="22" spans="1:9" s="43" customFormat="1" ht="16" customHeight="1">
      <c r="A22" s="58"/>
      <c r="B22" s="48" t="s">
        <v>55</v>
      </c>
      <c r="C22" s="50">
        <v>43668</v>
      </c>
      <c r="D22" s="51">
        <v>19300</v>
      </c>
      <c r="E22" s="58"/>
      <c r="I22" s="44"/>
    </row>
    <row r="23" spans="1:9" s="43" customFormat="1" ht="16" customHeight="1">
      <c r="A23" s="58"/>
      <c r="B23" s="47" t="s">
        <v>56</v>
      </c>
      <c r="C23" s="52">
        <v>-26361</v>
      </c>
      <c r="D23" s="53">
        <v>-27012</v>
      </c>
      <c r="E23" s="58"/>
    </row>
    <row r="24" spans="1:9" s="43" customFormat="1" ht="16" customHeight="1">
      <c r="A24" s="58"/>
      <c r="B24" s="48"/>
      <c r="C24" s="50"/>
      <c r="D24" s="51"/>
      <c r="E24" s="58"/>
    </row>
    <row r="25" spans="1:9" s="43" customFormat="1" ht="16" customHeight="1">
      <c r="A25" s="58"/>
      <c r="B25" s="45" t="s">
        <v>94</v>
      </c>
      <c r="C25" s="50">
        <f>C21+SUM(C22:C23)</f>
        <v>1660810</v>
      </c>
      <c r="D25" s="51">
        <f>D21+SUM(D22:D23)</f>
        <v>1153614</v>
      </c>
      <c r="E25" s="58"/>
    </row>
    <row r="26" spans="1:9" s="43" customFormat="1" ht="16" customHeight="1">
      <c r="A26" s="58"/>
      <c r="B26" s="47" t="s">
        <v>95</v>
      </c>
      <c r="C26" s="52">
        <v>-166739</v>
      </c>
      <c r="D26" s="53">
        <v>-168161</v>
      </c>
      <c r="E26" s="58"/>
    </row>
    <row r="27" spans="1:9" s="43" customFormat="1" ht="16" customHeight="1">
      <c r="A27" s="58"/>
      <c r="B27" s="48"/>
      <c r="C27" s="50"/>
      <c r="D27" s="51"/>
      <c r="E27" s="58"/>
    </row>
    <row r="28" spans="1:9" s="43" customFormat="1" ht="16" customHeight="1">
      <c r="A28" s="58"/>
      <c r="B28" s="45" t="s">
        <v>119</v>
      </c>
      <c r="C28" s="50">
        <f>SUM(C25:C26)</f>
        <v>1494071</v>
      </c>
      <c r="D28" s="51">
        <f>SUM(D25:D26)</f>
        <v>985453</v>
      </c>
      <c r="E28" s="58"/>
    </row>
    <row r="29" spans="1:9" s="43" customFormat="1" ht="16" customHeight="1">
      <c r="A29" s="58"/>
      <c r="B29" s="48" t="s">
        <v>138</v>
      </c>
      <c r="C29" s="55">
        <f>C28/C32</f>
        <v>3.5103567048386113</v>
      </c>
      <c r="D29" s="56">
        <f>D28/D32</f>
        <v>2.2646491062769738</v>
      </c>
      <c r="E29" s="58"/>
    </row>
    <row r="30" spans="1:9" s="43" customFormat="1" ht="16" customHeight="1">
      <c r="A30" s="58"/>
      <c r="B30" s="48" t="s">
        <v>139</v>
      </c>
      <c r="C30" s="55">
        <f>C28/C33</f>
        <v>3.4822527752981567</v>
      </c>
      <c r="D30" s="56">
        <f>D28/D33</f>
        <v>2.2448801534473253</v>
      </c>
      <c r="E30" s="58"/>
    </row>
    <row r="31" spans="1:9" s="43" customFormat="1" ht="16" customHeight="1">
      <c r="A31" s="58"/>
      <c r="B31" s="48" t="s">
        <v>171</v>
      </c>
      <c r="C31" s="50"/>
      <c r="D31" s="51"/>
      <c r="E31" s="58"/>
    </row>
    <row r="32" spans="1:9" s="43" customFormat="1" ht="16" customHeight="1">
      <c r="A32" s="58"/>
      <c r="B32" s="48" t="s">
        <v>104</v>
      </c>
      <c r="C32" s="50">
        <v>425618</v>
      </c>
      <c r="D32" s="51">
        <v>435146</v>
      </c>
      <c r="E32" s="58"/>
    </row>
    <row r="33" spans="1:5" s="43" customFormat="1" ht="16" customHeight="1">
      <c r="A33" s="58"/>
      <c r="B33" s="48" t="s">
        <v>173</v>
      </c>
      <c r="C33" s="50">
        <v>429053</v>
      </c>
      <c r="D33" s="51">
        <f>438974+4</f>
        <v>438978</v>
      </c>
      <c r="E33" s="58"/>
    </row>
    <row r="34" spans="1:5">
      <c r="A34" s="42"/>
      <c r="B34" s="59"/>
      <c r="C34" s="59"/>
      <c r="D34" s="59"/>
      <c r="E34" s="42"/>
    </row>
    <row r="36" spans="1:5">
      <c r="D36" s="6"/>
    </row>
  </sheetData>
  <sheetProtection selectLockedCells="1" selectUnlockedCells="1"/>
  <mergeCells count="2">
    <mergeCell ref="A2:E2"/>
    <mergeCell ref="A3:E3"/>
  </mergeCells>
  <phoneticPr fontId="7" type="noConversion"/>
  <pageMargins left="0.75" right="0.75" top="1" bottom="1" header="0.5" footer="0.5"/>
  <pageSetup paperSize="9" scale="6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G25"/>
  <sheetViews>
    <sheetView workbookViewId="0">
      <selection activeCell="B20" sqref="B20"/>
    </sheetView>
  </sheetViews>
  <sheetFormatPr baseColWidth="10" defaultColWidth="8.83203125" defaultRowHeight="12" x14ac:dyDescent="0"/>
  <cols>
    <col min="1" max="1" width="11.6640625" customWidth="1"/>
    <col min="2" max="2" width="58.1640625" customWidth="1"/>
    <col min="3" max="3" width="20.1640625" customWidth="1"/>
    <col min="4" max="4" width="20" customWidth="1"/>
    <col min="6" max="6" width="10.83203125" bestFit="1" customWidth="1"/>
  </cols>
  <sheetData>
    <row r="1" spans="1:7" ht="38" customHeight="1">
      <c r="A1" s="94" t="s">
        <v>181</v>
      </c>
      <c r="B1" s="42"/>
      <c r="C1" s="42"/>
      <c r="D1" s="42"/>
      <c r="E1" s="42"/>
    </row>
    <row r="2" spans="1:7" ht="82" customHeight="1">
      <c r="A2" s="92" t="s">
        <v>182</v>
      </c>
      <c r="B2" s="93"/>
      <c r="C2" s="93"/>
      <c r="D2" s="93"/>
      <c r="E2" s="42"/>
    </row>
    <row r="3" spans="1:7" ht="49" customHeight="1">
      <c r="A3" s="101" t="s">
        <v>188</v>
      </c>
      <c r="B3" s="101"/>
      <c r="C3" s="101"/>
      <c r="D3" s="101"/>
      <c r="E3" s="101"/>
    </row>
    <row r="4" spans="1:7" ht="17" customHeight="1">
      <c r="A4" s="58"/>
      <c r="B4" s="65" t="s">
        <v>96</v>
      </c>
      <c r="C4" s="77">
        <v>2011</v>
      </c>
      <c r="D4" s="77">
        <v>2010</v>
      </c>
      <c r="E4" s="42"/>
    </row>
    <row r="5" spans="1:7" ht="17" customHeight="1">
      <c r="A5" s="58"/>
      <c r="B5" s="71" t="s">
        <v>105</v>
      </c>
      <c r="C5" s="76" t="s">
        <v>98</v>
      </c>
      <c r="D5" s="71" t="s">
        <v>98</v>
      </c>
      <c r="E5" s="42"/>
    </row>
    <row r="6" spans="1:7" ht="17" customHeight="1">
      <c r="A6" s="42"/>
      <c r="B6" s="65" t="s">
        <v>119</v>
      </c>
      <c r="C6" s="50">
        <v>1494071</v>
      </c>
      <c r="D6" s="69">
        <v>985453</v>
      </c>
      <c r="E6" s="42"/>
    </row>
    <row r="7" spans="1:7" ht="17" customHeight="1">
      <c r="A7" s="42"/>
      <c r="B7" s="65" t="s">
        <v>0</v>
      </c>
      <c r="C7" s="50"/>
      <c r="D7" s="69"/>
      <c r="E7" s="42"/>
    </row>
    <row r="8" spans="1:7" ht="17" customHeight="1">
      <c r="A8" s="42"/>
      <c r="B8" s="65" t="s">
        <v>106</v>
      </c>
      <c r="C8" s="50"/>
      <c r="D8" s="69"/>
      <c r="E8" s="42"/>
    </row>
    <row r="9" spans="1:7" ht="17" customHeight="1">
      <c r="A9" s="42"/>
      <c r="B9" s="68" t="s">
        <v>107</v>
      </c>
      <c r="C9" s="50">
        <v>-1829</v>
      </c>
      <c r="D9" s="69">
        <v>0</v>
      </c>
      <c r="E9" s="42"/>
      <c r="F9" s="7"/>
    </row>
    <row r="10" spans="1:7" ht="17" customHeight="1">
      <c r="A10" s="42"/>
      <c r="B10" s="68" t="s">
        <v>166</v>
      </c>
      <c r="C10" s="50">
        <v>-12142</v>
      </c>
      <c r="D10" s="69">
        <v>27306</v>
      </c>
      <c r="E10" s="42"/>
      <c r="F10" s="7"/>
      <c r="G10" s="6"/>
    </row>
    <row r="11" spans="1:7" ht="17" customHeight="1">
      <c r="A11" s="42"/>
      <c r="B11" s="68"/>
      <c r="C11" s="50"/>
      <c r="D11" s="69"/>
      <c r="E11" s="42"/>
      <c r="F11" s="7"/>
    </row>
    <row r="12" spans="1:7" ht="17" customHeight="1">
      <c r="A12" s="42"/>
      <c r="B12" s="65" t="s">
        <v>108</v>
      </c>
      <c r="C12" s="50"/>
      <c r="D12" s="69"/>
      <c r="E12" s="42"/>
      <c r="F12" s="7"/>
    </row>
    <row r="13" spans="1:7" ht="17" customHeight="1">
      <c r="A13" s="42"/>
      <c r="B13" s="68" t="s">
        <v>161</v>
      </c>
      <c r="C13" s="50">
        <v>-4610</v>
      </c>
      <c r="D13" s="69">
        <v>-49175</v>
      </c>
      <c r="E13" s="42"/>
      <c r="F13" s="7"/>
    </row>
    <row r="14" spans="1:7" ht="17" customHeight="1">
      <c r="A14" s="42"/>
      <c r="B14" s="71" t="s">
        <v>140</v>
      </c>
      <c r="C14" s="52">
        <v>51963</v>
      </c>
      <c r="D14" s="72">
        <v>47954</v>
      </c>
      <c r="E14" s="42"/>
      <c r="F14" s="7"/>
      <c r="G14" s="6"/>
    </row>
    <row r="15" spans="1:7" ht="17" customHeight="1">
      <c r="A15" s="42"/>
      <c r="B15" s="80" t="s">
        <v>1</v>
      </c>
      <c r="C15" s="66">
        <f>SUM(C9:C14)</f>
        <v>33382</v>
      </c>
      <c r="D15" s="67">
        <f>SUM(D9:D14)</f>
        <v>26085</v>
      </c>
      <c r="E15" s="42"/>
    </row>
    <row r="16" spans="1:7" ht="17" customHeight="1">
      <c r="A16" s="42"/>
      <c r="B16" s="76"/>
      <c r="C16" s="52"/>
      <c r="D16" s="72"/>
      <c r="E16" s="42"/>
    </row>
    <row r="17" spans="1:5" ht="17" customHeight="1">
      <c r="A17" s="42"/>
      <c r="B17" s="80" t="s">
        <v>2</v>
      </c>
      <c r="C17" s="66">
        <f>C15+C6</f>
        <v>1527453</v>
      </c>
      <c r="D17" s="67">
        <f>D15+D6</f>
        <v>1011538</v>
      </c>
      <c r="E17" s="42"/>
    </row>
    <row r="18" spans="1:5" ht="20.25" customHeight="1">
      <c r="A18" s="42"/>
      <c r="B18" s="68" t="s">
        <v>57</v>
      </c>
      <c r="C18" s="50">
        <f>C17</f>
        <v>1527453</v>
      </c>
      <c r="D18" s="69">
        <f>D17</f>
        <v>1011538</v>
      </c>
      <c r="E18" s="42"/>
    </row>
    <row r="19" spans="1:5" ht="13">
      <c r="A19" s="42"/>
      <c r="B19" s="65"/>
      <c r="C19" s="78"/>
      <c r="D19" s="78"/>
      <c r="E19" s="42"/>
    </row>
    <row r="20" spans="1:5" ht="13">
      <c r="A20" s="42"/>
      <c r="B20" s="62"/>
      <c r="C20" s="63"/>
      <c r="D20" s="58"/>
      <c r="E20" s="42"/>
    </row>
    <row r="21" spans="1:5">
      <c r="A21" s="42"/>
      <c r="B21" s="42"/>
      <c r="C21" s="42"/>
      <c r="D21" s="42"/>
      <c r="E21" s="42"/>
    </row>
    <row r="25" spans="1:5">
      <c r="B25" s="9"/>
    </row>
  </sheetData>
  <mergeCells count="2">
    <mergeCell ref="A2:D2"/>
    <mergeCell ref="A3:E3"/>
  </mergeCells>
  <phoneticPr fontId="7" type="noConversion"/>
  <pageMargins left="0.75" right="0.75" top="1" bottom="1" header="0.5" footer="0.5"/>
  <pageSetup paperSize="9" orientation="portrait"/>
  <headerFooter alignWithMargins="0"/>
  <ignoredErrors>
    <ignoredError sqref="C15:D15" emptyCellReference="1"/>
  </ignoredError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O49"/>
  <sheetViews>
    <sheetView workbookViewId="0">
      <selection activeCell="A10" sqref="A10"/>
    </sheetView>
  </sheetViews>
  <sheetFormatPr baseColWidth="10" defaultColWidth="8.83203125" defaultRowHeight="12" x14ac:dyDescent="0"/>
  <cols>
    <col min="1" max="1" width="26.1640625" customWidth="1"/>
    <col min="2" max="2" width="22.6640625" bestFit="1" customWidth="1"/>
    <col min="3" max="3" width="21.1640625" customWidth="1"/>
    <col min="4" max="4" width="24" customWidth="1"/>
    <col min="5" max="5" width="10.33203125" bestFit="1" customWidth="1"/>
    <col min="7" max="7" width="10.33203125" bestFit="1" customWidth="1"/>
  </cols>
  <sheetData>
    <row r="1" spans="1:8" ht="40" customHeight="1">
      <c r="A1" s="91" t="s">
        <v>181</v>
      </c>
      <c r="B1" s="42"/>
      <c r="C1" s="42"/>
      <c r="D1" s="42"/>
      <c r="E1" s="42"/>
    </row>
    <row r="2" spans="1:8" s="90" customFormat="1" ht="72" customHeight="1">
      <c r="A2" s="92" t="s">
        <v>180</v>
      </c>
      <c r="B2" s="93"/>
      <c r="C2" s="93"/>
      <c r="D2" s="93"/>
      <c r="E2" s="93"/>
    </row>
    <row r="3" spans="1:8" ht="55" customHeight="1">
      <c r="A3" s="106" t="s">
        <v>189</v>
      </c>
      <c r="B3" s="107"/>
      <c r="C3" s="107"/>
      <c r="D3" s="107"/>
      <c r="E3" s="107"/>
      <c r="F3" s="107"/>
      <c r="G3" s="107"/>
      <c r="H3" s="107"/>
    </row>
    <row r="4" spans="1:8" ht="16" customHeight="1">
      <c r="A4" s="59"/>
      <c r="B4" s="65" t="s">
        <v>102</v>
      </c>
      <c r="C4" s="77">
        <v>2011</v>
      </c>
      <c r="D4" s="77">
        <v>2010</v>
      </c>
      <c r="E4" s="42"/>
    </row>
    <row r="5" spans="1:8" ht="16" customHeight="1">
      <c r="A5" s="59"/>
      <c r="B5" s="71" t="s">
        <v>101</v>
      </c>
      <c r="C5" s="76" t="s">
        <v>98</v>
      </c>
      <c r="D5" s="71" t="s">
        <v>98</v>
      </c>
      <c r="E5" s="42"/>
    </row>
    <row r="6" spans="1:8" ht="16" customHeight="1">
      <c r="A6" s="59"/>
      <c r="B6" s="68"/>
      <c r="C6" s="77"/>
      <c r="D6" s="78"/>
      <c r="E6" s="42"/>
    </row>
    <row r="7" spans="1:8" ht="16" customHeight="1">
      <c r="A7" s="59"/>
      <c r="B7" s="65" t="s">
        <v>109</v>
      </c>
      <c r="C7" s="77"/>
      <c r="D7" s="78"/>
      <c r="E7" s="42"/>
    </row>
    <row r="8" spans="1:8" ht="16" customHeight="1">
      <c r="A8" s="59"/>
      <c r="B8" s="70" t="s">
        <v>58</v>
      </c>
      <c r="C8" s="66">
        <v>1053610</v>
      </c>
      <c r="D8" s="67">
        <v>745331</v>
      </c>
      <c r="E8" s="42"/>
    </row>
    <row r="9" spans="1:8" ht="16" customHeight="1">
      <c r="A9" s="59"/>
      <c r="B9" s="70" t="s">
        <v>59</v>
      </c>
      <c r="C9" s="66">
        <v>155124</v>
      </c>
      <c r="D9" s="67">
        <v>150071</v>
      </c>
      <c r="E9" s="42"/>
    </row>
    <row r="10" spans="1:8" ht="16" customHeight="1">
      <c r="A10" s="59"/>
      <c r="B10" s="68" t="s">
        <v>60</v>
      </c>
      <c r="C10" s="50">
        <v>267988</v>
      </c>
      <c r="D10" s="69">
        <v>277038</v>
      </c>
      <c r="E10" s="42"/>
    </row>
    <row r="11" spans="1:8" ht="16" customHeight="1">
      <c r="A11" s="59"/>
      <c r="B11" s="68" t="s">
        <v>61</v>
      </c>
      <c r="C11" s="50">
        <v>212255</v>
      </c>
      <c r="D11" s="69">
        <v>234194</v>
      </c>
      <c r="E11" s="42"/>
    </row>
    <row r="12" spans="1:8" ht="16" customHeight="1">
      <c r="A12" s="59"/>
      <c r="B12" s="68" t="s">
        <v>62</v>
      </c>
      <c r="C12" s="50">
        <v>0</v>
      </c>
      <c r="D12" s="69">
        <v>28905</v>
      </c>
      <c r="E12" s="42"/>
    </row>
    <row r="13" spans="1:8" ht="16" customHeight="1">
      <c r="A13" s="59"/>
      <c r="B13" s="68" t="s">
        <v>63</v>
      </c>
      <c r="C13" s="50">
        <v>92534</v>
      </c>
      <c r="D13" s="69">
        <v>71779</v>
      </c>
      <c r="E13" s="42"/>
    </row>
    <row r="14" spans="1:8" ht="16" customHeight="1">
      <c r="A14" s="59"/>
      <c r="B14" s="71" t="s">
        <v>64</v>
      </c>
      <c r="C14" s="52">
        <v>211058</v>
      </c>
      <c r="D14" s="72">
        <v>159603</v>
      </c>
      <c r="E14" s="42"/>
    </row>
    <row r="15" spans="1:8" ht="16" customHeight="1">
      <c r="A15" s="59"/>
      <c r="B15" s="68"/>
      <c r="C15" s="50"/>
      <c r="D15" s="69"/>
      <c r="E15" s="42"/>
    </row>
    <row r="16" spans="1:8" ht="16" customHeight="1">
      <c r="A16" s="59"/>
      <c r="B16" s="65" t="s">
        <v>110</v>
      </c>
      <c r="C16" s="50">
        <f>SUM(C8:C14)</f>
        <v>1992569</v>
      </c>
      <c r="D16" s="69">
        <f>SUM(D8:D14)</f>
        <v>1666921</v>
      </c>
      <c r="E16" s="42"/>
      <c r="G16" s="6"/>
    </row>
    <row r="17" spans="1:5" ht="16" customHeight="1">
      <c r="A17" s="59"/>
      <c r="B17" s="68"/>
      <c r="C17" s="50"/>
      <c r="D17" s="69"/>
      <c r="E17" s="42"/>
    </row>
    <row r="18" spans="1:5" ht="16" customHeight="1">
      <c r="A18" s="59"/>
      <c r="B18" s="68" t="s">
        <v>65</v>
      </c>
      <c r="C18" s="50">
        <v>1632678</v>
      </c>
      <c r="D18" s="69">
        <v>1500072</v>
      </c>
      <c r="E18" s="42"/>
    </row>
    <row r="19" spans="1:5" ht="16" customHeight="1">
      <c r="A19" s="59"/>
      <c r="B19" s="68" t="s">
        <v>111</v>
      </c>
      <c r="C19" s="50">
        <v>32105</v>
      </c>
      <c r="D19" s="69">
        <v>12678</v>
      </c>
      <c r="E19" s="42"/>
    </row>
    <row r="20" spans="1:5" ht="16" customHeight="1">
      <c r="A20" s="59"/>
      <c r="B20" s="68" t="s">
        <v>63</v>
      </c>
      <c r="C20" s="50">
        <v>33817</v>
      </c>
      <c r="D20" s="69">
        <v>24401</v>
      </c>
      <c r="E20" s="42"/>
    </row>
    <row r="21" spans="1:5" ht="16" customHeight="1">
      <c r="A21" s="59"/>
      <c r="B21" s="68" t="s">
        <v>62</v>
      </c>
      <c r="C21" s="50">
        <v>78853</v>
      </c>
      <c r="D21" s="69">
        <v>12648</v>
      </c>
      <c r="E21" s="42"/>
    </row>
    <row r="22" spans="1:5" ht="16" customHeight="1">
      <c r="A22" s="59"/>
      <c r="B22" s="70" t="s">
        <v>66</v>
      </c>
      <c r="C22" s="66">
        <v>880627</v>
      </c>
      <c r="D22" s="67">
        <v>1123534</v>
      </c>
      <c r="E22" s="42"/>
    </row>
    <row r="23" spans="1:5" ht="16" customHeight="1">
      <c r="A23" s="59"/>
      <c r="B23" s="70" t="s">
        <v>64</v>
      </c>
      <c r="C23" s="66">
        <v>176732</v>
      </c>
      <c r="D23" s="67">
        <v>163745</v>
      </c>
      <c r="E23" s="42"/>
    </row>
    <row r="24" spans="1:5" ht="16" customHeight="1">
      <c r="A24" s="59"/>
      <c r="B24" s="71" t="s">
        <v>67</v>
      </c>
      <c r="C24" s="52">
        <v>2731782</v>
      </c>
      <c r="D24" s="72">
        <v>1949834</v>
      </c>
      <c r="E24" s="42"/>
    </row>
    <row r="25" spans="1:5" ht="16" customHeight="1">
      <c r="A25" s="59"/>
      <c r="B25" s="68"/>
      <c r="C25" s="50"/>
      <c r="D25" s="69"/>
      <c r="E25" s="42"/>
    </row>
    <row r="26" spans="1:5" ht="16" customHeight="1">
      <c r="A26" s="59"/>
      <c r="B26" s="76" t="s">
        <v>112</v>
      </c>
      <c r="C26" s="52">
        <f>SUM(C18:C24)</f>
        <v>5566594</v>
      </c>
      <c r="D26" s="72">
        <f>SUM(D18:D24)</f>
        <v>4786912</v>
      </c>
      <c r="E26" s="42"/>
    </row>
    <row r="27" spans="1:5" ht="16" customHeight="1">
      <c r="A27" s="59"/>
      <c r="B27" s="65" t="s">
        <v>68</v>
      </c>
      <c r="C27" s="50">
        <f>C26+C16</f>
        <v>7559163</v>
      </c>
      <c r="D27" s="69">
        <f>D26+D16</f>
        <v>6453833</v>
      </c>
      <c r="E27" s="42"/>
    </row>
    <row r="28" spans="1:5" ht="16" customHeight="1">
      <c r="A28" s="59"/>
      <c r="B28" s="70"/>
      <c r="C28" s="50"/>
      <c r="D28" s="69"/>
      <c r="E28" s="42"/>
    </row>
    <row r="29" spans="1:5" ht="16" customHeight="1">
      <c r="A29" s="59"/>
      <c r="B29" s="65" t="s">
        <v>113</v>
      </c>
      <c r="C29" s="66"/>
      <c r="D29" s="67"/>
      <c r="E29" s="42"/>
    </row>
    <row r="30" spans="1:5" ht="16" customHeight="1">
      <c r="A30" s="59"/>
      <c r="B30" s="65" t="s">
        <v>69</v>
      </c>
      <c r="C30" s="66">
        <v>3719805</v>
      </c>
      <c r="D30" s="67">
        <v>3022462</v>
      </c>
      <c r="E30" s="42"/>
    </row>
    <row r="31" spans="1:5" ht="16" customHeight="1">
      <c r="A31" s="59"/>
      <c r="B31" s="68" t="s">
        <v>70</v>
      </c>
      <c r="C31" s="50">
        <v>730122</v>
      </c>
      <c r="D31" s="69">
        <f>-1429+705731</f>
        <v>704302</v>
      </c>
      <c r="E31" s="42"/>
    </row>
    <row r="32" spans="1:5" ht="16" customHeight="1">
      <c r="A32" s="59"/>
      <c r="B32" s="70" t="s">
        <v>63</v>
      </c>
      <c r="C32" s="50">
        <v>3210</v>
      </c>
      <c r="D32" s="69">
        <v>1981</v>
      </c>
      <c r="E32" s="42"/>
    </row>
    <row r="33" spans="1:15" ht="16" customHeight="1">
      <c r="A33" s="59"/>
      <c r="B33" s="70" t="s">
        <v>71</v>
      </c>
      <c r="C33" s="50">
        <v>203298</v>
      </c>
      <c r="D33" s="69">
        <f>203169-2-18158</f>
        <v>185009</v>
      </c>
      <c r="E33" s="42"/>
      <c r="J33" s="10"/>
      <c r="O33" s="6"/>
    </row>
    <row r="34" spans="1:15" ht="16" customHeight="1">
      <c r="A34" s="59"/>
      <c r="B34" s="70" t="s">
        <v>72</v>
      </c>
      <c r="C34" s="50">
        <v>10012</v>
      </c>
      <c r="D34" s="69">
        <v>11811</v>
      </c>
      <c r="E34" s="42"/>
    </row>
    <row r="35" spans="1:15" ht="16" customHeight="1">
      <c r="A35" s="59"/>
      <c r="B35" s="71" t="s">
        <v>73</v>
      </c>
      <c r="C35" s="52">
        <v>659889</v>
      </c>
      <c r="D35" s="72">
        <f>371088+1</f>
        <v>371089</v>
      </c>
      <c r="E35" s="42"/>
    </row>
    <row r="36" spans="1:15" ht="16" customHeight="1">
      <c r="A36" s="59"/>
      <c r="B36" s="70"/>
      <c r="C36" s="66"/>
      <c r="D36" s="67"/>
      <c r="E36" s="42"/>
    </row>
    <row r="37" spans="1:15" ht="16" customHeight="1">
      <c r="A37" s="59"/>
      <c r="B37" s="65" t="s">
        <v>114</v>
      </c>
      <c r="C37" s="50">
        <f>SUM(C31:C35)</f>
        <v>1606531</v>
      </c>
      <c r="D37" s="69">
        <f>SUM(D31:D35)</f>
        <v>1274192</v>
      </c>
      <c r="E37" s="42"/>
    </row>
    <row r="38" spans="1:15" ht="16" customHeight="1">
      <c r="A38" s="59"/>
      <c r="B38" s="65"/>
      <c r="C38" s="50"/>
      <c r="D38" s="69"/>
      <c r="E38" s="42"/>
    </row>
    <row r="39" spans="1:15" ht="16" customHeight="1">
      <c r="A39" s="59"/>
      <c r="B39" s="68" t="s">
        <v>72</v>
      </c>
      <c r="C39" s="50">
        <v>2326</v>
      </c>
      <c r="D39" s="69">
        <v>2250</v>
      </c>
      <c r="E39" s="42"/>
    </row>
    <row r="40" spans="1:15" ht="16" customHeight="1">
      <c r="A40" s="59"/>
      <c r="B40" s="70" t="s">
        <v>63</v>
      </c>
      <c r="C40" s="73">
        <v>37149</v>
      </c>
      <c r="D40" s="74">
        <v>32917</v>
      </c>
      <c r="E40" s="42"/>
    </row>
    <row r="41" spans="1:15" ht="16" customHeight="1">
      <c r="A41" s="59"/>
      <c r="B41" s="70" t="s">
        <v>174</v>
      </c>
      <c r="C41" s="73">
        <v>2587</v>
      </c>
      <c r="D41" s="74">
        <v>1429</v>
      </c>
      <c r="E41" s="42"/>
    </row>
    <row r="42" spans="1:15" ht="16" customHeight="1">
      <c r="A42" s="59"/>
      <c r="B42" s="70" t="s">
        <v>115</v>
      </c>
      <c r="C42" s="73">
        <v>14999</v>
      </c>
      <c r="D42" s="74">
        <f>61196+18158</f>
        <v>79354</v>
      </c>
      <c r="E42" s="42"/>
      <c r="O42" s="6"/>
    </row>
    <row r="43" spans="1:15" ht="16" customHeight="1">
      <c r="A43" s="59"/>
      <c r="B43" s="68" t="s">
        <v>73</v>
      </c>
      <c r="C43" s="73">
        <v>1731497</v>
      </c>
      <c r="D43" s="74">
        <f>1485831+1</f>
        <v>1485832</v>
      </c>
      <c r="E43" s="42"/>
    </row>
    <row r="44" spans="1:15" ht="16" customHeight="1">
      <c r="A44" s="59"/>
      <c r="B44" s="75" t="s">
        <v>74</v>
      </c>
      <c r="C44" s="52">
        <v>444269</v>
      </c>
      <c r="D44" s="72">
        <v>555397</v>
      </c>
      <c r="E44" s="42"/>
    </row>
    <row r="45" spans="1:15" ht="16" customHeight="1">
      <c r="A45" s="59"/>
      <c r="B45" s="68"/>
      <c r="C45" s="50"/>
      <c r="D45" s="69"/>
      <c r="E45" s="42"/>
    </row>
    <row r="46" spans="1:15" ht="16" customHeight="1">
      <c r="A46" s="59"/>
      <c r="B46" s="76" t="s">
        <v>75</v>
      </c>
      <c r="C46" s="52">
        <f>SUM(C39:C44)</f>
        <v>2232827</v>
      </c>
      <c r="D46" s="72">
        <f>SUM(D39:D44)</f>
        <v>2157179</v>
      </c>
      <c r="E46" s="42"/>
      <c r="F46" s="11"/>
      <c r="J46" s="10"/>
    </row>
    <row r="47" spans="1:15" ht="16" customHeight="1">
      <c r="A47" s="59"/>
      <c r="B47" s="65" t="s">
        <v>76</v>
      </c>
      <c r="C47" s="50">
        <f>C30+C37+C46</f>
        <v>7559163</v>
      </c>
      <c r="D47" s="69">
        <f>D30+D37+D46</f>
        <v>6453833</v>
      </c>
      <c r="E47" s="64"/>
    </row>
    <row r="48" spans="1:15">
      <c r="A48" s="42"/>
      <c r="B48" s="42"/>
      <c r="C48" s="42"/>
      <c r="D48" s="42"/>
      <c r="E48" s="42"/>
    </row>
    <row r="49" spans="1:5">
      <c r="A49" s="42"/>
      <c r="B49" s="42"/>
      <c r="C49" s="64"/>
      <c r="D49" s="64"/>
      <c r="E49" s="42"/>
    </row>
  </sheetData>
  <mergeCells count="2">
    <mergeCell ref="A2:E2"/>
    <mergeCell ref="A3:H3"/>
  </mergeCells>
  <phoneticPr fontId="7" type="noConversion"/>
  <pageMargins left="0.75" right="0.75" top="1" bottom="1" header="0.5" footer="0.5"/>
  <pageSetup paperSize="9" orientation="portrait"/>
  <headerFooter alignWithMargins="0"/>
  <ignoredErrors>
    <ignoredError sqref="C37" formulaRange="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pageSetUpPr fitToPage="1"/>
  </sheetPr>
  <dimension ref="A1:J42"/>
  <sheetViews>
    <sheetView workbookViewId="0">
      <selection activeCell="H6" sqref="H6"/>
    </sheetView>
  </sheetViews>
  <sheetFormatPr baseColWidth="10" defaultColWidth="8.83203125" defaultRowHeight="12" x14ac:dyDescent="0"/>
  <cols>
    <col min="1" max="1" width="45" customWidth="1"/>
    <col min="2" max="2" width="10.5" customWidth="1"/>
    <col min="3" max="3" width="9.5" customWidth="1"/>
    <col min="4" max="4" width="11.5" customWidth="1"/>
    <col min="5" max="5" width="10.83203125" customWidth="1"/>
    <col min="6" max="6" width="13.1640625" customWidth="1"/>
    <col min="7" max="7" width="11.83203125" customWidth="1"/>
    <col min="8" max="8" width="17.33203125" customWidth="1"/>
    <col min="9" max="9" width="11.5" customWidth="1"/>
  </cols>
  <sheetData>
    <row r="1" spans="1:10" ht="68" customHeight="1">
      <c r="A1" s="94" t="s">
        <v>181</v>
      </c>
      <c r="B1" s="42"/>
      <c r="C1" s="42"/>
      <c r="D1" s="42"/>
      <c r="E1" s="42"/>
      <c r="F1" s="42"/>
      <c r="G1" s="42"/>
      <c r="H1" s="42"/>
      <c r="I1" s="42"/>
      <c r="J1" s="42"/>
    </row>
    <row r="2" spans="1:10" s="99" customFormat="1" ht="57" customHeight="1">
      <c r="A2" s="97" t="s">
        <v>184</v>
      </c>
      <c r="B2" s="98"/>
      <c r="C2" s="98"/>
      <c r="D2" s="98"/>
      <c r="E2" s="98"/>
      <c r="F2" s="98"/>
      <c r="G2" s="98"/>
      <c r="H2" s="98"/>
      <c r="I2" s="98"/>
      <c r="J2" s="98"/>
    </row>
    <row r="3" spans="1:10" s="103" customFormat="1" ht="39" customHeight="1">
      <c r="A3" s="104" t="s">
        <v>186</v>
      </c>
      <c r="B3" s="104"/>
      <c r="C3" s="104"/>
      <c r="D3" s="104"/>
      <c r="E3" s="104"/>
      <c r="F3" s="104"/>
      <c r="G3" s="104"/>
      <c r="H3" s="104"/>
      <c r="I3" s="104"/>
      <c r="J3" s="102"/>
    </row>
    <row r="4" spans="1:10" ht="30" customHeight="1">
      <c r="A4" s="77"/>
      <c r="B4" s="79" t="s">
        <v>164</v>
      </c>
      <c r="C4" s="79"/>
      <c r="D4" s="78"/>
      <c r="E4" s="78"/>
      <c r="F4" s="78"/>
      <c r="G4" s="78"/>
      <c r="H4" s="65"/>
      <c r="I4" s="65"/>
      <c r="J4" s="59"/>
    </row>
    <row r="5" spans="1:10" ht="13">
      <c r="A5" s="77"/>
      <c r="B5" s="79" t="s">
        <v>159</v>
      </c>
      <c r="C5" s="79"/>
      <c r="D5" s="78"/>
      <c r="E5" s="78"/>
      <c r="F5" s="78"/>
      <c r="G5" s="78"/>
      <c r="H5" s="65"/>
      <c r="I5" s="65"/>
      <c r="J5" s="59"/>
    </row>
    <row r="6" spans="1:10" ht="13">
      <c r="A6" s="77"/>
      <c r="B6" s="79" t="s">
        <v>165</v>
      </c>
      <c r="C6" s="79"/>
      <c r="D6" s="80"/>
      <c r="E6" s="80"/>
      <c r="F6" s="65" t="s">
        <v>158</v>
      </c>
      <c r="G6" s="80"/>
      <c r="H6" s="65"/>
      <c r="I6" s="65"/>
      <c r="J6" s="59"/>
    </row>
    <row r="7" spans="1:10" ht="13">
      <c r="A7" s="77"/>
      <c r="B7" s="81"/>
      <c r="C7" s="81"/>
      <c r="D7" s="80" t="s">
        <v>155</v>
      </c>
      <c r="E7" s="80" t="s">
        <v>157</v>
      </c>
      <c r="F7" s="65" t="s">
        <v>160</v>
      </c>
      <c r="G7" s="80" t="s">
        <v>142</v>
      </c>
      <c r="H7" s="65"/>
      <c r="I7" s="65"/>
      <c r="J7" s="59"/>
    </row>
    <row r="8" spans="1:10" ht="13">
      <c r="A8" s="82"/>
      <c r="B8" s="80" t="s">
        <v>175</v>
      </c>
      <c r="C8" s="80" t="s">
        <v>116</v>
      </c>
      <c r="D8" s="80" t="s">
        <v>154</v>
      </c>
      <c r="E8" s="80" t="s">
        <v>156</v>
      </c>
      <c r="F8" s="80" t="s">
        <v>167</v>
      </c>
      <c r="G8" s="80" t="s">
        <v>176</v>
      </c>
      <c r="H8" s="80" t="s">
        <v>170</v>
      </c>
      <c r="I8" s="80" t="s">
        <v>93</v>
      </c>
      <c r="J8" s="59"/>
    </row>
    <row r="9" spans="1:10" ht="13">
      <c r="A9" s="71" t="s">
        <v>101</v>
      </c>
      <c r="B9" s="83"/>
      <c r="C9" s="71" t="s">
        <v>98</v>
      </c>
      <c r="D9" s="71" t="s">
        <v>98</v>
      </c>
      <c r="E9" s="71" t="s">
        <v>98</v>
      </c>
      <c r="F9" s="71" t="s">
        <v>98</v>
      </c>
      <c r="G9" s="71" t="s">
        <v>98</v>
      </c>
      <c r="H9" s="71" t="s">
        <v>98</v>
      </c>
      <c r="I9" s="76" t="s">
        <v>98</v>
      </c>
      <c r="J9" s="59"/>
    </row>
    <row r="10" spans="1:10" ht="18" customHeight="1">
      <c r="A10" s="65" t="s">
        <v>149</v>
      </c>
      <c r="B10" s="84">
        <v>433639</v>
      </c>
      <c r="C10" s="84">
        <v>40448</v>
      </c>
      <c r="D10" s="84">
        <v>923487</v>
      </c>
      <c r="E10" s="84">
        <v>1215492</v>
      </c>
      <c r="F10" s="84">
        <v>-219623</v>
      </c>
      <c r="G10" s="84">
        <v>172446</v>
      </c>
      <c r="H10" s="84">
        <v>-81443</v>
      </c>
      <c r="I10" s="50">
        <v>2050807</v>
      </c>
      <c r="J10" s="59"/>
    </row>
    <row r="11" spans="1:10" ht="18" customHeight="1">
      <c r="A11" s="78"/>
      <c r="B11" s="78"/>
      <c r="C11" s="78"/>
      <c r="D11" s="78"/>
      <c r="E11" s="78"/>
      <c r="F11" s="78"/>
      <c r="G11" s="78"/>
      <c r="H11" s="78"/>
      <c r="I11" s="85"/>
      <c r="J11" s="59"/>
    </row>
    <row r="12" spans="1:10" ht="18" customHeight="1">
      <c r="A12" s="65" t="s">
        <v>125</v>
      </c>
      <c r="B12" s="84">
        <v>0</v>
      </c>
      <c r="C12" s="84">
        <v>0</v>
      </c>
      <c r="D12" s="84">
        <v>0</v>
      </c>
      <c r="E12" s="84">
        <f>-H12</f>
        <v>-81443</v>
      </c>
      <c r="F12" s="84">
        <v>0</v>
      </c>
      <c r="G12" s="84">
        <v>0</v>
      </c>
      <c r="H12" s="84">
        <f>-H10</f>
        <v>81443</v>
      </c>
      <c r="I12" s="50">
        <f>SUM(C12:H12)</f>
        <v>0</v>
      </c>
      <c r="J12" s="59"/>
    </row>
    <row r="13" spans="1:10" ht="18" customHeight="1">
      <c r="A13" s="65" t="s">
        <v>168</v>
      </c>
      <c r="B13" s="69"/>
      <c r="C13" s="69"/>
      <c r="D13" s="69"/>
      <c r="E13" s="69"/>
      <c r="F13" s="69"/>
      <c r="G13" s="69"/>
      <c r="H13" s="69"/>
      <c r="I13" s="50"/>
      <c r="J13" s="59"/>
    </row>
    <row r="14" spans="1:10" ht="18" customHeight="1">
      <c r="A14" s="65" t="s">
        <v>118</v>
      </c>
      <c r="B14" s="69"/>
      <c r="C14" s="69"/>
      <c r="D14" s="69"/>
      <c r="E14" s="69"/>
      <c r="F14" s="50"/>
      <c r="G14" s="69"/>
      <c r="H14" s="69"/>
      <c r="I14" s="50"/>
      <c r="J14" s="59"/>
    </row>
    <row r="15" spans="1:10" ht="18" customHeight="1">
      <c r="A15" s="68" t="s">
        <v>119</v>
      </c>
      <c r="B15" s="84">
        <v>0</v>
      </c>
      <c r="C15" s="84">
        <v>0</v>
      </c>
      <c r="D15" s="84">
        <v>0</v>
      </c>
      <c r="E15" s="84">
        <v>0</v>
      </c>
      <c r="F15" s="84">
        <v>0</v>
      </c>
      <c r="G15" s="84">
        <v>0</v>
      </c>
      <c r="H15" s="84">
        <v>985453</v>
      </c>
      <c r="I15" s="50">
        <f>SUM(C15:H15)</f>
        <v>985453</v>
      </c>
      <c r="J15" s="59"/>
    </row>
    <row r="16" spans="1:10" ht="18" customHeight="1">
      <c r="A16" s="68" t="s">
        <v>120</v>
      </c>
      <c r="B16" s="84">
        <v>0</v>
      </c>
      <c r="C16" s="84">
        <v>0</v>
      </c>
      <c r="D16" s="84">
        <v>0</v>
      </c>
      <c r="E16" s="84">
        <v>0</v>
      </c>
      <c r="F16" s="84">
        <v>0</v>
      </c>
      <c r="G16" s="84">
        <v>27306</v>
      </c>
      <c r="H16" s="84">
        <v>0</v>
      </c>
      <c r="I16" s="50">
        <f>SUM(C16:H16)</f>
        <v>27306</v>
      </c>
      <c r="J16" s="59"/>
    </row>
    <row r="17" spans="1:10" ht="18" customHeight="1">
      <c r="A17" s="68" t="s">
        <v>121</v>
      </c>
      <c r="B17" s="84">
        <v>0</v>
      </c>
      <c r="C17" s="84">
        <v>0</v>
      </c>
      <c r="D17" s="84">
        <v>0</v>
      </c>
      <c r="E17" s="84">
        <v>0</v>
      </c>
      <c r="F17" s="84">
        <v>0</v>
      </c>
      <c r="G17" s="84">
        <v>-1221</v>
      </c>
      <c r="H17" s="84">
        <v>0</v>
      </c>
      <c r="I17" s="50">
        <f>SUM(C17:H17)</f>
        <v>-1221</v>
      </c>
      <c r="J17" s="59"/>
    </row>
    <row r="18" spans="1:10" ht="18" customHeight="1">
      <c r="A18" s="65" t="s">
        <v>122</v>
      </c>
      <c r="B18" s="84">
        <f>SUM(B15:B17)</f>
        <v>0</v>
      </c>
      <c r="C18" s="84">
        <f t="shared" ref="C18:I18" si="0">SUM(C15:C17)</f>
        <v>0</v>
      </c>
      <c r="D18" s="84">
        <f t="shared" si="0"/>
        <v>0</v>
      </c>
      <c r="E18" s="84">
        <f t="shared" si="0"/>
        <v>0</v>
      </c>
      <c r="F18" s="84">
        <f t="shared" si="0"/>
        <v>0</v>
      </c>
      <c r="G18" s="84">
        <f t="shared" si="0"/>
        <v>26085</v>
      </c>
      <c r="H18" s="84">
        <f t="shared" si="0"/>
        <v>985453</v>
      </c>
      <c r="I18" s="50">
        <f t="shared" si="0"/>
        <v>1011538</v>
      </c>
      <c r="J18" s="59"/>
    </row>
    <row r="19" spans="1:10" ht="18" customHeight="1">
      <c r="A19" s="65"/>
      <c r="B19" s="69"/>
      <c r="C19" s="69"/>
      <c r="D19" s="69"/>
      <c r="E19" s="69"/>
      <c r="F19" s="69"/>
      <c r="G19" s="69"/>
      <c r="H19" s="69"/>
      <c r="I19" s="50"/>
      <c r="J19" s="59"/>
    </row>
    <row r="20" spans="1:10" ht="18" customHeight="1">
      <c r="A20" s="65" t="s">
        <v>78</v>
      </c>
      <c r="B20" s="84">
        <v>0</v>
      </c>
      <c r="C20" s="84">
        <v>0</v>
      </c>
      <c r="D20" s="84">
        <v>16254</v>
      </c>
      <c r="E20" s="84">
        <v>0</v>
      </c>
      <c r="F20" s="84">
        <v>0</v>
      </c>
      <c r="G20" s="84">
        <v>0</v>
      </c>
      <c r="H20" s="84">
        <v>0</v>
      </c>
      <c r="I20" s="66">
        <f>SUM(C20:H20)</f>
        <v>16254</v>
      </c>
      <c r="J20" s="59"/>
    </row>
    <row r="21" spans="1:10" ht="18" customHeight="1">
      <c r="A21" s="65" t="s">
        <v>87</v>
      </c>
      <c r="B21" s="84">
        <v>0</v>
      </c>
      <c r="C21" s="84">
        <v>0</v>
      </c>
      <c r="D21" s="84">
        <v>0</v>
      </c>
      <c r="E21" s="84">
        <v>-86960</v>
      </c>
      <c r="F21" s="84">
        <v>0</v>
      </c>
      <c r="G21" s="84">
        <v>0</v>
      </c>
      <c r="H21" s="84">
        <v>0</v>
      </c>
      <c r="I21" s="66">
        <f>SUM(C21:H21)</f>
        <v>-86960</v>
      </c>
      <c r="J21" s="59"/>
    </row>
    <row r="22" spans="1:10" ht="18" customHeight="1">
      <c r="A22" s="80" t="s">
        <v>123</v>
      </c>
      <c r="B22" s="84">
        <v>2954</v>
      </c>
      <c r="C22" s="84">
        <v>265</v>
      </c>
      <c r="D22" s="84">
        <v>-17400</v>
      </c>
      <c r="E22" s="84">
        <v>-18573</v>
      </c>
      <c r="F22" s="84">
        <v>66531</v>
      </c>
      <c r="G22" s="84">
        <v>0</v>
      </c>
      <c r="H22" s="84">
        <v>0</v>
      </c>
      <c r="I22" s="66">
        <f>SUM(C22:H22)</f>
        <v>30823</v>
      </c>
      <c r="J22" s="59"/>
    </row>
    <row r="23" spans="1:10" ht="18" customHeight="1">
      <c r="A23" s="76" t="s">
        <v>124</v>
      </c>
      <c r="B23" s="86">
        <v>0</v>
      </c>
      <c r="C23" s="86">
        <v>0</v>
      </c>
      <c r="D23" s="86">
        <v>0</v>
      </c>
      <c r="E23" s="86">
        <v>68153</v>
      </c>
      <c r="F23" s="86">
        <v>0</v>
      </c>
      <c r="G23" s="86">
        <f>-E23</f>
        <v>-68153</v>
      </c>
      <c r="H23" s="86">
        <v>0</v>
      </c>
      <c r="I23" s="52">
        <f>SUM(C23:H23)</f>
        <v>0</v>
      </c>
      <c r="J23" s="59"/>
    </row>
    <row r="24" spans="1:10" ht="18" customHeight="1">
      <c r="A24" s="65" t="s">
        <v>126</v>
      </c>
      <c r="B24" s="84">
        <f>B10+B18+SUM(B20:B23)</f>
        <v>436593</v>
      </c>
      <c r="C24" s="84">
        <f>C10+C18+SUM(C20:C23)</f>
        <v>40713</v>
      </c>
      <c r="D24" s="84">
        <f>D10+D18+SUM(D20:D23)</f>
        <v>922341</v>
      </c>
      <c r="E24" s="84">
        <f>E10+E18+SUM(E20:E23)+E12</f>
        <v>1096669</v>
      </c>
      <c r="F24" s="84">
        <f>F10+F18+SUM(F20:F23)</f>
        <v>-153092</v>
      </c>
      <c r="G24" s="84">
        <f>G10+G18+SUM(G20:G23)</f>
        <v>130378</v>
      </c>
      <c r="H24" s="84">
        <f>H10+H18+SUM(H20:H23)+H12</f>
        <v>985453</v>
      </c>
      <c r="I24" s="50">
        <f>I10+I18+SUM(I20:I23)</f>
        <v>3022462</v>
      </c>
      <c r="J24" s="59"/>
    </row>
    <row r="25" spans="1:10" ht="18" customHeight="1">
      <c r="A25" s="78"/>
      <c r="B25" s="78"/>
      <c r="C25" s="78"/>
      <c r="D25" s="78"/>
      <c r="E25" s="78"/>
      <c r="F25" s="78"/>
      <c r="G25" s="78"/>
      <c r="H25" s="78"/>
      <c r="I25" s="85"/>
      <c r="J25" s="59"/>
    </row>
    <row r="26" spans="1:10" ht="18" customHeight="1">
      <c r="A26" s="65" t="s">
        <v>117</v>
      </c>
      <c r="B26" s="84">
        <v>0</v>
      </c>
      <c r="C26" s="84">
        <v>0</v>
      </c>
      <c r="D26" s="84">
        <v>0</v>
      </c>
      <c r="E26" s="84">
        <f>-H26</f>
        <v>985453</v>
      </c>
      <c r="F26" s="84">
        <v>0</v>
      </c>
      <c r="G26" s="84">
        <v>0</v>
      </c>
      <c r="H26" s="84">
        <f>-H24</f>
        <v>-985453</v>
      </c>
      <c r="I26" s="50">
        <f>SUM(C26:H26)</f>
        <v>0</v>
      </c>
      <c r="J26" s="59"/>
    </row>
    <row r="27" spans="1:10" ht="18" customHeight="1">
      <c r="A27" s="65" t="s">
        <v>172</v>
      </c>
      <c r="B27" s="69"/>
      <c r="C27" s="69"/>
      <c r="D27" s="69"/>
      <c r="E27" s="69"/>
      <c r="F27" s="69"/>
      <c r="G27" s="69"/>
      <c r="H27" s="69"/>
      <c r="I27" s="50"/>
      <c r="J27" s="59"/>
    </row>
    <row r="28" spans="1:10" ht="18" customHeight="1">
      <c r="A28" s="65" t="s">
        <v>118</v>
      </c>
      <c r="B28" s="69"/>
      <c r="C28" s="69"/>
      <c r="D28" s="69"/>
      <c r="E28" s="69"/>
      <c r="F28" s="69"/>
      <c r="G28" s="69"/>
      <c r="H28" s="69"/>
      <c r="I28" s="50"/>
      <c r="J28" s="59"/>
    </row>
    <row r="29" spans="1:10" ht="18" customHeight="1">
      <c r="A29" s="68" t="s">
        <v>119</v>
      </c>
      <c r="B29" s="84">
        <v>0</v>
      </c>
      <c r="C29" s="84">
        <v>0</v>
      </c>
      <c r="D29" s="84">
        <v>0</v>
      </c>
      <c r="E29" s="84">
        <v>0</v>
      </c>
      <c r="F29" s="84">
        <v>0</v>
      </c>
      <c r="G29" s="84">
        <v>0</v>
      </c>
      <c r="H29" s="84">
        <v>1494071</v>
      </c>
      <c r="I29" s="50">
        <f>SUM(C29:H29)</f>
        <v>1494071</v>
      </c>
      <c r="J29" s="59"/>
    </row>
    <row r="30" spans="1:10" ht="18" customHeight="1">
      <c r="A30" s="68" t="s">
        <v>120</v>
      </c>
      <c r="B30" s="84">
        <v>0</v>
      </c>
      <c r="C30" s="84">
        <v>0</v>
      </c>
      <c r="D30" s="84">
        <v>0</v>
      </c>
      <c r="E30" s="84">
        <v>0</v>
      </c>
      <c r="F30" s="84">
        <v>0</v>
      </c>
      <c r="G30" s="84">
        <v>-13971</v>
      </c>
      <c r="H30" s="84">
        <v>0</v>
      </c>
      <c r="I30" s="50">
        <f>SUM(C30:H30)</f>
        <v>-13971</v>
      </c>
      <c r="J30" s="59"/>
    </row>
    <row r="31" spans="1:10" ht="18" customHeight="1">
      <c r="A31" s="68" t="s">
        <v>121</v>
      </c>
      <c r="B31" s="84">
        <v>0</v>
      </c>
      <c r="C31" s="84">
        <v>0</v>
      </c>
      <c r="D31" s="84">
        <v>0</v>
      </c>
      <c r="E31" s="84">
        <v>0</v>
      </c>
      <c r="F31" s="84">
        <v>0</v>
      </c>
      <c r="G31" s="84">
        <v>47353</v>
      </c>
      <c r="H31" s="84">
        <v>0</v>
      </c>
      <c r="I31" s="50">
        <f>SUM(C31:H31)</f>
        <v>47353</v>
      </c>
      <c r="J31" s="59"/>
    </row>
    <row r="32" spans="1:10" ht="18" customHeight="1">
      <c r="A32" s="65" t="s">
        <v>122</v>
      </c>
      <c r="B32" s="84">
        <f>SUM(B29:B31)</f>
        <v>0</v>
      </c>
      <c r="C32" s="84">
        <f t="shared" ref="C32:I32" si="1">SUM(C29:C31)</f>
        <v>0</v>
      </c>
      <c r="D32" s="84">
        <f t="shared" si="1"/>
        <v>0</v>
      </c>
      <c r="E32" s="84">
        <f t="shared" si="1"/>
        <v>0</v>
      </c>
      <c r="F32" s="84">
        <f t="shared" si="1"/>
        <v>0</v>
      </c>
      <c r="G32" s="84">
        <f t="shared" si="1"/>
        <v>33382</v>
      </c>
      <c r="H32" s="84">
        <f t="shared" si="1"/>
        <v>1494071</v>
      </c>
      <c r="I32" s="50">
        <f t="shared" si="1"/>
        <v>1527453</v>
      </c>
      <c r="J32" s="59"/>
    </row>
    <row r="33" spans="1:10" ht="18" customHeight="1">
      <c r="A33" s="65"/>
      <c r="B33" s="69"/>
      <c r="C33" s="69"/>
      <c r="D33" s="69"/>
      <c r="E33" s="69"/>
      <c r="F33" s="69"/>
      <c r="G33" s="69"/>
      <c r="H33" s="69"/>
      <c r="I33" s="50"/>
      <c r="J33" s="59"/>
    </row>
    <row r="34" spans="1:10" ht="18" customHeight="1">
      <c r="A34" s="65" t="s">
        <v>148</v>
      </c>
      <c r="B34" s="69">
        <v>-25675</v>
      </c>
      <c r="C34" s="69">
        <v>0</v>
      </c>
      <c r="D34" s="69"/>
      <c r="E34" s="69"/>
      <c r="F34" s="69">
        <v>-700452</v>
      </c>
      <c r="G34" s="69">
        <v>0</v>
      </c>
      <c r="H34" s="69">
        <v>0</v>
      </c>
      <c r="I34" s="66">
        <f t="shared" ref="I34:I39" si="2">SUM(C34:H34)</f>
        <v>-700452</v>
      </c>
      <c r="J34" s="59"/>
    </row>
    <row r="35" spans="1:10" ht="18" customHeight="1">
      <c r="A35" s="65" t="s">
        <v>3</v>
      </c>
      <c r="B35" s="69">
        <v>0</v>
      </c>
      <c r="C35" s="69">
        <v>-1897</v>
      </c>
      <c r="D35" s="69">
        <v>710</v>
      </c>
      <c r="E35" s="69">
        <v>-372614</v>
      </c>
      <c r="F35" s="69">
        <v>373801</v>
      </c>
      <c r="G35" s="69">
        <v>0</v>
      </c>
      <c r="H35" s="69">
        <v>0</v>
      </c>
      <c r="I35" s="66">
        <f t="shared" si="2"/>
        <v>0</v>
      </c>
      <c r="J35" s="59"/>
    </row>
    <row r="36" spans="1:10" ht="18" customHeight="1">
      <c r="A36" s="65" t="s">
        <v>78</v>
      </c>
      <c r="B36" s="69">
        <v>0</v>
      </c>
      <c r="C36" s="69">
        <v>0</v>
      </c>
      <c r="D36" s="69">
        <v>7819</v>
      </c>
      <c r="E36" s="69">
        <v>0</v>
      </c>
      <c r="F36" s="69">
        <v>0</v>
      </c>
      <c r="G36" s="69">
        <v>0</v>
      </c>
      <c r="H36" s="69">
        <v>0</v>
      </c>
      <c r="I36" s="66">
        <f t="shared" si="2"/>
        <v>7819</v>
      </c>
      <c r="J36" s="59"/>
    </row>
    <row r="37" spans="1:10" ht="18" customHeight="1">
      <c r="A37" s="65" t="s">
        <v>87</v>
      </c>
      <c r="B37" s="69">
        <v>0</v>
      </c>
      <c r="C37" s="69">
        <v>0</v>
      </c>
      <c r="D37" s="69">
        <v>0</v>
      </c>
      <c r="E37" s="69">
        <v>-172645</v>
      </c>
      <c r="F37" s="69">
        <v>0</v>
      </c>
      <c r="G37" s="69">
        <v>0</v>
      </c>
      <c r="H37" s="69">
        <v>0</v>
      </c>
      <c r="I37" s="66">
        <f t="shared" si="2"/>
        <v>-172645</v>
      </c>
      <c r="J37" s="59"/>
    </row>
    <row r="38" spans="1:10" ht="18" customHeight="1">
      <c r="A38" s="80" t="s">
        <v>123</v>
      </c>
      <c r="B38" s="67">
        <v>2751</v>
      </c>
      <c r="C38" s="67">
        <v>0</v>
      </c>
      <c r="D38" s="69">
        <v>-10392</v>
      </c>
      <c r="E38" s="67">
        <v>-16346</v>
      </c>
      <c r="F38" s="69">
        <v>61906</v>
      </c>
      <c r="G38" s="69">
        <v>0</v>
      </c>
      <c r="H38" s="69">
        <v>0</v>
      </c>
      <c r="I38" s="66">
        <f t="shared" si="2"/>
        <v>35168</v>
      </c>
      <c r="J38" s="59"/>
    </row>
    <row r="39" spans="1:10" ht="18" customHeight="1">
      <c r="A39" s="76" t="s">
        <v>124</v>
      </c>
      <c r="B39" s="72">
        <v>0</v>
      </c>
      <c r="C39" s="72">
        <v>0</v>
      </c>
      <c r="D39" s="72">
        <v>0</v>
      </c>
      <c r="E39" s="72">
        <v>4721</v>
      </c>
      <c r="F39" s="72">
        <v>0</v>
      </c>
      <c r="G39" s="72">
        <v>-4721</v>
      </c>
      <c r="H39" s="72">
        <v>0</v>
      </c>
      <c r="I39" s="52">
        <f t="shared" si="2"/>
        <v>0</v>
      </c>
      <c r="J39" s="59"/>
    </row>
    <row r="40" spans="1:10" ht="18" customHeight="1">
      <c r="A40" s="65" t="s">
        <v>147</v>
      </c>
      <c r="B40" s="84">
        <f>B24+B32+SUM(B34:B39)</f>
        <v>413669</v>
      </c>
      <c r="C40" s="84">
        <f>C24+C32+SUM(C34:C39)</f>
        <v>38816</v>
      </c>
      <c r="D40" s="84">
        <f>D24+D32+SUM(D34:D39)</f>
        <v>920478</v>
      </c>
      <c r="E40" s="84">
        <f>E24+E32+SUM(E34:E39)+E26</f>
        <v>1525238</v>
      </c>
      <c r="F40" s="84">
        <f>F24+F32+SUM(F34:F39)</f>
        <v>-417837</v>
      </c>
      <c r="G40" s="84">
        <f>G24+G32+SUM(G34:G39)</f>
        <v>159039</v>
      </c>
      <c r="H40" s="84">
        <f>H24+H32+SUM(H34:H39)+H26</f>
        <v>1494071</v>
      </c>
      <c r="I40" s="50">
        <f>I24+I32+SUM(I34:I39)</f>
        <v>3719805</v>
      </c>
      <c r="J40" s="59"/>
    </row>
    <row r="41" spans="1:10">
      <c r="A41" s="59"/>
      <c r="B41" s="59"/>
      <c r="C41" s="59"/>
      <c r="D41" s="59"/>
      <c r="E41" s="59"/>
      <c r="F41" s="59"/>
      <c r="G41" s="59"/>
      <c r="H41" s="59"/>
      <c r="I41" s="59"/>
      <c r="J41" s="59"/>
    </row>
    <row r="42" spans="1:10">
      <c r="A42" s="59"/>
      <c r="B42" s="59"/>
      <c r="C42" s="59"/>
      <c r="D42" s="59"/>
      <c r="E42" s="59"/>
      <c r="F42" s="59"/>
      <c r="G42" s="59"/>
      <c r="H42" s="59"/>
      <c r="I42" s="59"/>
      <c r="J42" s="59"/>
    </row>
  </sheetData>
  <mergeCells count="5">
    <mergeCell ref="B4:C4"/>
    <mergeCell ref="B5:C5"/>
    <mergeCell ref="B6:C6"/>
    <mergeCell ref="A2:J2"/>
    <mergeCell ref="A3:I3"/>
  </mergeCells>
  <phoneticPr fontId="7" type="noConversion"/>
  <pageMargins left="0.75" right="0.75" top="1" bottom="1" header="0.5" footer="0.5"/>
  <pageSetup paperSize="9" scale="96" orientation="landscape"/>
  <headerFooter alignWithMargins="0"/>
  <ignoredErrors>
    <ignoredError sqref="H40 H24 E24" formula="1"/>
    <ignoredError sqref="E40" formula="1" emptyCellReference="1"/>
    <ignoredError sqref="D40" emptyCellReference="1"/>
    <ignoredError sqref="I35:I39 I29:I31 I20:I22 I15:I17" formulaRange="1"/>
    <ignoredError sqref="I34" formulaRange="1" emptyCellReference="1"/>
  </ignoredError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G58"/>
  <sheetViews>
    <sheetView workbookViewId="0">
      <selection activeCell="H24" sqref="H24"/>
    </sheetView>
  </sheetViews>
  <sheetFormatPr baseColWidth="10" defaultColWidth="8.83203125" defaultRowHeight="12" x14ac:dyDescent="0"/>
  <cols>
    <col min="1" max="1" width="20.83203125" customWidth="1"/>
    <col min="2" max="2" width="49.5" customWidth="1"/>
    <col min="3" max="3" width="18.33203125" customWidth="1"/>
    <col min="4" max="4" width="20" customWidth="1"/>
    <col min="5" max="5" width="11.83203125" customWidth="1"/>
  </cols>
  <sheetData>
    <row r="1" spans="1:5" ht="55" customHeight="1">
      <c r="A1" s="94" t="s">
        <v>181</v>
      </c>
      <c r="B1" s="42"/>
      <c r="C1" s="42"/>
      <c r="D1" s="42"/>
      <c r="E1" s="42"/>
    </row>
    <row r="2" spans="1:5" ht="78" customHeight="1">
      <c r="A2" s="95" t="s">
        <v>183</v>
      </c>
      <c r="B2" s="96"/>
      <c r="C2" s="96"/>
      <c r="D2" s="96"/>
      <c r="E2" s="96"/>
    </row>
    <row r="3" spans="1:5" s="105" customFormat="1" ht="32" customHeight="1">
      <c r="A3" s="104" t="s">
        <v>187</v>
      </c>
      <c r="B3" s="104"/>
      <c r="C3" s="104"/>
      <c r="D3" s="104"/>
      <c r="E3" s="104"/>
    </row>
    <row r="4" spans="1:5" ht="31" customHeight="1">
      <c r="A4" s="78"/>
      <c r="B4" s="65" t="s">
        <v>96</v>
      </c>
      <c r="C4" s="77">
        <v>2011</v>
      </c>
      <c r="D4" s="77">
        <v>2010</v>
      </c>
      <c r="E4" s="42"/>
    </row>
    <row r="5" spans="1:5" ht="13">
      <c r="A5" s="78"/>
      <c r="B5" s="71" t="s">
        <v>101</v>
      </c>
      <c r="C5" s="76" t="s">
        <v>98</v>
      </c>
      <c r="D5" s="71" t="s">
        <v>98</v>
      </c>
      <c r="E5" s="42"/>
    </row>
    <row r="6" spans="1:5" s="57" customFormat="1" ht="17" customHeight="1">
      <c r="A6" s="78"/>
      <c r="B6" s="68"/>
      <c r="C6" s="77"/>
      <c r="D6" s="78"/>
      <c r="E6" s="59"/>
    </row>
    <row r="7" spans="1:5" s="57" customFormat="1" ht="17" customHeight="1">
      <c r="A7" s="78"/>
      <c r="B7" s="65" t="s">
        <v>127</v>
      </c>
      <c r="C7" s="77"/>
      <c r="D7" s="78"/>
      <c r="E7" s="59"/>
    </row>
    <row r="8" spans="1:5" s="57" customFormat="1" ht="17" customHeight="1">
      <c r="A8" s="78"/>
      <c r="B8" s="68" t="s">
        <v>119</v>
      </c>
      <c r="C8" s="50">
        <v>1494071</v>
      </c>
      <c r="D8" s="69">
        <v>985453</v>
      </c>
      <c r="E8" s="59"/>
    </row>
    <row r="9" spans="1:5" s="57" customFormat="1" ht="17" customHeight="1">
      <c r="A9" s="78"/>
      <c r="B9" s="68"/>
      <c r="C9" s="50"/>
      <c r="D9" s="69"/>
      <c r="E9" s="59"/>
    </row>
    <row r="10" spans="1:5" s="57" customFormat="1" ht="17" customHeight="1">
      <c r="A10" s="78"/>
      <c r="B10" s="68" t="s">
        <v>152</v>
      </c>
      <c r="C10" s="50"/>
      <c r="D10" s="69"/>
      <c r="E10" s="59"/>
    </row>
    <row r="11" spans="1:5" s="57" customFormat="1" ht="17" customHeight="1">
      <c r="A11" s="78"/>
      <c r="B11" s="68" t="s">
        <v>128</v>
      </c>
      <c r="C11" s="50"/>
      <c r="D11" s="69"/>
      <c r="E11" s="59"/>
    </row>
    <row r="12" spans="1:5" s="57" customFormat="1" ht="17" customHeight="1">
      <c r="A12" s="78"/>
      <c r="B12" s="68" t="s">
        <v>77</v>
      </c>
      <c r="C12" s="50">
        <v>266124</v>
      </c>
      <c r="D12" s="69">
        <v>267066</v>
      </c>
      <c r="E12" s="59"/>
    </row>
    <row r="13" spans="1:5" s="57" customFormat="1" ht="17" customHeight="1">
      <c r="A13" s="78"/>
      <c r="B13" s="68" t="s">
        <v>150</v>
      </c>
      <c r="C13" s="50">
        <v>12272</v>
      </c>
      <c r="D13" s="69">
        <v>19538</v>
      </c>
      <c r="E13" s="59"/>
    </row>
    <row r="14" spans="1:5" s="57" customFormat="1" ht="17" customHeight="1">
      <c r="A14" s="78"/>
      <c r="B14" s="68" t="s">
        <v>179</v>
      </c>
      <c r="C14" s="50">
        <v>3368</v>
      </c>
      <c r="D14" s="69">
        <v>2913</v>
      </c>
      <c r="E14" s="59"/>
    </row>
    <row r="15" spans="1:5" s="57" customFormat="1" ht="17" customHeight="1">
      <c r="A15" s="78"/>
      <c r="B15" s="68" t="s">
        <v>78</v>
      </c>
      <c r="C15" s="50">
        <v>12430</v>
      </c>
      <c r="D15" s="69">
        <v>12109</v>
      </c>
      <c r="E15" s="59"/>
    </row>
    <row r="16" spans="1:5" s="57" customFormat="1" ht="17" customHeight="1">
      <c r="A16" s="78"/>
      <c r="B16" s="68" t="s">
        <v>79</v>
      </c>
      <c r="C16" s="50">
        <v>849</v>
      </c>
      <c r="D16" s="69">
        <v>-1256</v>
      </c>
      <c r="E16" s="59"/>
    </row>
    <row r="17" spans="1:7" s="57" customFormat="1" ht="17" customHeight="1">
      <c r="A17" s="78"/>
      <c r="B17" s="68" t="s">
        <v>80</v>
      </c>
      <c r="C17" s="50">
        <v>46055</v>
      </c>
      <c r="D17" s="69">
        <f>28502</f>
        <v>28502</v>
      </c>
      <c r="E17" s="59"/>
    </row>
    <row r="18" spans="1:7" s="57" customFormat="1" ht="17" customHeight="1">
      <c r="A18" s="78"/>
      <c r="B18" s="68" t="s">
        <v>81</v>
      </c>
      <c r="C18" s="50">
        <v>50574</v>
      </c>
      <c r="D18" s="69">
        <f>-27072-18158</f>
        <v>-45230</v>
      </c>
      <c r="E18" s="59"/>
      <c r="G18" s="87"/>
    </row>
    <row r="19" spans="1:7" s="57" customFormat="1" ht="17" customHeight="1">
      <c r="A19" s="78"/>
      <c r="B19" s="68"/>
      <c r="C19" s="50"/>
      <c r="D19" s="69"/>
      <c r="E19" s="59"/>
    </row>
    <row r="20" spans="1:7" s="57" customFormat="1" ht="17" customHeight="1">
      <c r="A20" s="78"/>
      <c r="B20" s="68" t="s">
        <v>129</v>
      </c>
      <c r="C20" s="50"/>
      <c r="D20" s="69"/>
      <c r="E20" s="59"/>
    </row>
    <row r="21" spans="1:7" s="57" customFormat="1" ht="17" customHeight="1">
      <c r="A21" s="78"/>
      <c r="B21" s="68" t="s">
        <v>66</v>
      </c>
      <c r="C21" s="50">
        <v>267209</v>
      </c>
      <c r="D21" s="69">
        <f>-748898</f>
        <v>-748898</v>
      </c>
      <c r="E21" s="59"/>
    </row>
    <row r="22" spans="1:7" s="57" customFormat="1" ht="17" customHeight="1">
      <c r="A22" s="78"/>
      <c r="B22" s="68" t="s">
        <v>62</v>
      </c>
      <c r="C22" s="50">
        <v>-37301</v>
      </c>
      <c r="D22" s="69">
        <v>-20000</v>
      </c>
      <c r="E22" s="59"/>
    </row>
    <row r="23" spans="1:7" s="57" customFormat="1" ht="17" customHeight="1">
      <c r="A23" s="78"/>
      <c r="B23" s="68" t="s">
        <v>65</v>
      </c>
      <c r="C23" s="50">
        <v>-264537</v>
      </c>
      <c r="D23" s="69">
        <v>-657306</v>
      </c>
      <c r="E23" s="59"/>
    </row>
    <row r="24" spans="1:7" s="57" customFormat="1" ht="17" customHeight="1">
      <c r="A24" s="78"/>
      <c r="B24" s="68" t="s">
        <v>64</v>
      </c>
      <c r="C24" s="50">
        <v>-99710</v>
      </c>
      <c r="D24" s="69">
        <v>-111925</v>
      </c>
      <c r="E24" s="59"/>
    </row>
    <row r="25" spans="1:7" s="57" customFormat="1" ht="17" customHeight="1">
      <c r="A25" s="78"/>
      <c r="B25" s="68" t="s">
        <v>73</v>
      </c>
      <c r="C25" s="50">
        <v>625136</v>
      </c>
      <c r="D25" s="69">
        <f>866433-D30-D31</f>
        <v>872840</v>
      </c>
      <c r="E25" s="88"/>
    </row>
    <row r="26" spans="1:7" s="57" customFormat="1" ht="17" customHeight="1">
      <c r="A26" s="78"/>
      <c r="B26" s="68" t="s">
        <v>74</v>
      </c>
      <c r="C26" s="50">
        <v>-126234</v>
      </c>
      <c r="D26" s="69">
        <v>350231</v>
      </c>
      <c r="E26" s="88"/>
    </row>
    <row r="27" spans="1:7" s="57" customFormat="1" ht="17" customHeight="1">
      <c r="A27" s="78"/>
      <c r="B27" s="71" t="s">
        <v>82</v>
      </c>
      <c r="C27" s="52">
        <v>109114</v>
      </c>
      <c r="D27" s="72">
        <f>36695+18158-D32</f>
        <v>203768</v>
      </c>
      <c r="E27" s="88"/>
      <c r="G27" s="87"/>
    </row>
    <row r="28" spans="1:7" s="57" customFormat="1" ht="17" customHeight="1">
      <c r="A28" s="78"/>
      <c r="B28" s="65" t="s">
        <v>83</v>
      </c>
      <c r="C28" s="50">
        <f>SUM(C8:C27)</f>
        <v>2359420</v>
      </c>
      <c r="D28" s="69">
        <f>SUM(D8:D27)</f>
        <v>1157805</v>
      </c>
      <c r="E28" s="88"/>
    </row>
    <row r="29" spans="1:7" s="57" customFormat="1" ht="17" customHeight="1">
      <c r="A29" s="78"/>
      <c r="B29" s="68"/>
      <c r="C29" s="50"/>
      <c r="D29" s="69"/>
      <c r="E29" s="59"/>
    </row>
    <row r="30" spans="1:7" s="57" customFormat="1" ht="17" customHeight="1">
      <c r="A30" s="78"/>
      <c r="B30" s="68" t="s">
        <v>84</v>
      </c>
      <c r="C30" s="50">
        <v>47326</v>
      </c>
      <c r="D30" s="69">
        <f>24540+4612</f>
        <v>29152</v>
      </c>
      <c r="E30" s="59"/>
    </row>
    <row r="31" spans="1:7" s="57" customFormat="1" ht="17" customHeight="1">
      <c r="A31" s="78"/>
      <c r="B31" s="68" t="s">
        <v>85</v>
      </c>
      <c r="C31" s="50">
        <v>-35919</v>
      </c>
      <c r="D31" s="69">
        <v>-35559</v>
      </c>
      <c r="E31" s="59"/>
    </row>
    <row r="32" spans="1:7" s="57" customFormat="1" ht="17" customHeight="1">
      <c r="A32" s="78"/>
      <c r="B32" s="89" t="s">
        <v>169</v>
      </c>
      <c r="C32" s="52">
        <v>-202312</v>
      </c>
      <c r="D32" s="72">
        <v>-148915</v>
      </c>
      <c r="E32" s="59"/>
    </row>
    <row r="33" spans="1:5" s="57" customFormat="1" ht="17" customHeight="1">
      <c r="A33" s="78"/>
      <c r="B33" s="65" t="s">
        <v>130</v>
      </c>
      <c r="C33" s="50">
        <f>C28+C31+C32+C30</f>
        <v>2168515</v>
      </c>
      <c r="D33" s="69">
        <f>D28+D31+D32+D30</f>
        <v>1002483</v>
      </c>
      <c r="E33" s="59"/>
    </row>
    <row r="34" spans="1:5" s="57" customFormat="1" ht="17" customHeight="1">
      <c r="A34" s="78"/>
      <c r="B34" s="68"/>
      <c r="C34" s="50"/>
      <c r="D34" s="69"/>
      <c r="E34" s="59"/>
    </row>
    <row r="35" spans="1:5" s="57" customFormat="1" ht="17" customHeight="1">
      <c r="A35" s="78"/>
      <c r="B35" s="65" t="s">
        <v>131</v>
      </c>
      <c r="C35" s="50"/>
      <c r="D35" s="69"/>
      <c r="E35" s="59"/>
    </row>
    <row r="36" spans="1:5" s="57" customFormat="1" ht="17" customHeight="1">
      <c r="A36" s="78"/>
      <c r="B36" s="68" t="s">
        <v>177</v>
      </c>
      <c r="C36" s="50">
        <v>-300898</v>
      </c>
      <c r="D36" s="69">
        <v>-128728</v>
      </c>
      <c r="E36" s="59"/>
    </row>
    <row r="37" spans="1:5" s="57" customFormat="1" ht="17" customHeight="1">
      <c r="A37" s="78"/>
      <c r="B37" s="68" t="s">
        <v>178</v>
      </c>
      <c r="C37" s="50">
        <v>0</v>
      </c>
      <c r="D37" s="69">
        <v>3825</v>
      </c>
      <c r="E37" s="59"/>
    </row>
    <row r="38" spans="1:5" s="57" customFormat="1" ht="17" customHeight="1">
      <c r="A38" s="78"/>
      <c r="B38" s="71" t="s">
        <v>86</v>
      </c>
      <c r="C38" s="52">
        <v>-98086</v>
      </c>
      <c r="D38" s="72">
        <v>-55388</v>
      </c>
      <c r="E38" s="59"/>
    </row>
    <row r="39" spans="1:5" s="57" customFormat="1" ht="17" customHeight="1">
      <c r="A39" s="78"/>
      <c r="B39" s="65" t="s">
        <v>132</v>
      </c>
      <c r="C39" s="50">
        <f>SUM(C36:C38)</f>
        <v>-398984</v>
      </c>
      <c r="D39" s="69">
        <f>SUM(D36:D38)</f>
        <v>-180291</v>
      </c>
      <c r="E39" s="59"/>
    </row>
    <row r="40" spans="1:5" s="57" customFormat="1" ht="17" customHeight="1">
      <c r="A40" s="78"/>
      <c r="B40" s="68"/>
      <c r="C40" s="50"/>
      <c r="D40" s="69"/>
      <c r="E40" s="59"/>
    </row>
    <row r="41" spans="1:5" s="57" customFormat="1" ht="17" customHeight="1">
      <c r="A41" s="78"/>
      <c r="B41" s="65" t="s">
        <v>133</v>
      </c>
      <c r="C41" s="50"/>
      <c r="D41" s="69"/>
      <c r="E41" s="59"/>
    </row>
    <row r="42" spans="1:5" s="57" customFormat="1" ht="17" customHeight="1">
      <c r="A42" s="78"/>
      <c r="B42" s="68" t="s">
        <v>87</v>
      </c>
      <c r="C42" s="50">
        <v>-172645</v>
      </c>
      <c r="D42" s="69">
        <v>-86960</v>
      </c>
      <c r="E42" s="59"/>
    </row>
    <row r="43" spans="1:5" s="57" customFormat="1" ht="17" customHeight="1">
      <c r="A43" s="78"/>
      <c r="B43" s="68" t="s">
        <v>151</v>
      </c>
      <c r="C43" s="50">
        <v>-700452</v>
      </c>
      <c r="D43" s="69">
        <v>0</v>
      </c>
      <c r="E43" s="59"/>
    </row>
    <row r="44" spans="1:5" s="57" customFormat="1" ht="17" customHeight="1">
      <c r="A44" s="78"/>
      <c r="B44" s="68" t="s">
        <v>88</v>
      </c>
      <c r="C44" s="50">
        <v>34084</v>
      </c>
      <c r="D44" s="69">
        <v>31000</v>
      </c>
      <c r="E44" s="59"/>
    </row>
    <row r="45" spans="1:5" s="57" customFormat="1" ht="17" customHeight="1">
      <c r="A45" s="78"/>
      <c r="B45" s="68" t="s">
        <v>134</v>
      </c>
      <c r="C45" s="50">
        <v>-150000</v>
      </c>
      <c r="D45" s="69">
        <v>150000</v>
      </c>
      <c r="E45" s="59"/>
    </row>
    <row r="46" spans="1:5" s="57" customFormat="1" ht="17" customHeight="1">
      <c r="A46" s="78"/>
      <c r="B46" s="71" t="s">
        <v>163</v>
      </c>
      <c r="C46" s="52">
        <v>-2537</v>
      </c>
      <c r="D46" s="72">
        <v>-8385</v>
      </c>
      <c r="E46" s="59"/>
    </row>
    <row r="47" spans="1:5" s="57" customFormat="1" ht="17" customHeight="1">
      <c r="A47" s="78"/>
      <c r="B47" s="65" t="s">
        <v>162</v>
      </c>
      <c r="C47" s="50">
        <f>SUM(C42:C46)</f>
        <v>-991550</v>
      </c>
      <c r="D47" s="69">
        <f>SUM(D42:D46)</f>
        <v>85655</v>
      </c>
      <c r="E47" s="59"/>
    </row>
    <row r="48" spans="1:5" s="57" customFormat="1" ht="17" customHeight="1">
      <c r="A48" s="78"/>
      <c r="B48" s="68"/>
      <c r="C48" s="50"/>
      <c r="D48" s="69"/>
      <c r="E48" s="59"/>
    </row>
    <row r="49" spans="1:5" s="57" customFormat="1" ht="17" customHeight="1">
      <c r="A49" s="78"/>
      <c r="B49" s="68" t="s">
        <v>89</v>
      </c>
      <c r="C49" s="50">
        <f>C47+C39+C33</f>
        <v>777981</v>
      </c>
      <c r="D49" s="69">
        <f>D47+D39+D33</f>
        <v>907847</v>
      </c>
      <c r="E49" s="59"/>
    </row>
    <row r="50" spans="1:5" s="57" customFormat="1" ht="17" customHeight="1">
      <c r="A50" s="78"/>
      <c r="B50" s="71" t="s">
        <v>90</v>
      </c>
      <c r="C50" s="52">
        <v>3967</v>
      </c>
      <c r="D50" s="72">
        <v>4913</v>
      </c>
      <c r="E50" s="59"/>
    </row>
    <row r="51" spans="1:5" s="57" customFormat="1" ht="17" customHeight="1">
      <c r="A51" s="78"/>
      <c r="B51" s="65" t="s">
        <v>153</v>
      </c>
      <c r="C51" s="50">
        <f>SUM(C49:C50)</f>
        <v>781948</v>
      </c>
      <c r="D51" s="69">
        <f>SUM(D49:D50)</f>
        <v>912760</v>
      </c>
      <c r="E51" s="59"/>
    </row>
    <row r="52" spans="1:5" s="57" customFormat="1" ht="17" customHeight="1">
      <c r="A52" s="78"/>
      <c r="B52" s="71" t="s">
        <v>91</v>
      </c>
      <c r="C52" s="52">
        <v>1949834</v>
      </c>
      <c r="D52" s="72">
        <v>1037074</v>
      </c>
      <c r="E52" s="59"/>
    </row>
    <row r="53" spans="1:5" s="57" customFormat="1" ht="17" customHeight="1">
      <c r="A53" s="78"/>
      <c r="B53" s="68"/>
      <c r="C53" s="50"/>
      <c r="D53" s="69"/>
      <c r="E53" s="59"/>
    </row>
    <row r="54" spans="1:5" s="57" customFormat="1" ht="17" customHeight="1">
      <c r="A54" s="78"/>
      <c r="B54" s="65" t="s">
        <v>92</v>
      </c>
      <c r="C54" s="50">
        <f>SUM(C51:C52)</f>
        <v>2731782</v>
      </c>
      <c r="D54" s="69">
        <f>SUM(D51:D52)</f>
        <v>1949834</v>
      </c>
      <c r="E54" s="59"/>
    </row>
    <row r="55" spans="1:5">
      <c r="A55" s="42"/>
      <c r="B55" s="42"/>
      <c r="C55" s="42"/>
      <c r="D55" s="42"/>
      <c r="E55" s="42"/>
    </row>
    <row r="56" spans="1:5">
      <c r="A56" s="42"/>
      <c r="B56" s="42"/>
      <c r="C56" s="42"/>
      <c r="D56" s="42"/>
      <c r="E56" s="42"/>
    </row>
    <row r="57" spans="1:5">
      <c r="A57" s="42"/>
      <c r="B57" s="42"/>
      <c r="C57" s="42"/>
      <c r="D57" s="42"/>
      <c r="E57" s="42"/>
    </row>
    <row r="58" spans="1:5">
      <c r="A58" s="42"/>
      <c r="B58" s="42"/>
      <c r="C58" s="42"/>
      <c r="D58" s="42"/>
      <c r="E58" s="42"/>
    </row>
  </sheetData>
  <mergeCells count="2">
    <mergeCell ref="A2:E2"/>
    <mergeCell ref="A3:E3"/>
  </mergeCells>
  <phoneticPr fontId="7" type="noConversion"/>
  <pageMargins left="0.75" right="0.75" top="1" bottom="1" header="0.5" footer="0.5"/>
  <pageSetup paperSize="9" orientation="portrait"/>
  <headerFooter alignWithMargins="0"/>
  <ignoredErrors>
    <ignoredError sqref="C28:D28" emptyCellReference="1"/>
  </ignoredError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C2304"/>
    <pageSetUpPr fitToPage="1"/>
  </sheetPr>
  <dimension ref="A1:P22"/>
  <sheetViews>
    <sheetView workbookViewId="0">
      <selection activeCell="K34" sqref="K34"/>
    </sheetView>
  </sheetViews>
  <sheetFormatPr baseColWidth="10" defaultColWidth="8.83203125" defaultRowHeight="12" x14ac:dyDescent="0"/>
  <cols>
    <col min="1" max="1" width="20.6640625" customWidth="1"/>
    <col min="2" max="9" width="10.6640625" customWidth="1"/>
  </cols>
  <sheetData>
    <row r="1" spans="1:16">
      <c r="A1" s="27"/>
      <c r="B1" s="28"/>
      <c r="C1" s="28" t="s">
        <v>5</v>
      </c>
      <c r="D1" s="29"/>
      <c r="E1" s="29"/>
      <c r="F1" s="29"/>
      <c r="G1" s="29"/>
      <c r="H1" s="19"/>
      <c r="I1" s="28" t="s">
        <v>6</v>
      </c>
      <c r="J1" s="29"/>
      <c r="K1" s="29"/>
      <c r="L1" s="19"/>
      <c r="M1" s="28" t="s">
        <v>7</v>
      </c>
      <c r="N1" s="29"/>
      <c r="O1" s="29"/>
      <c r="P1" s="29" t="s">
        <v>8</v>
      </c>
    </row>
    <row r="2" spans="1:16">
      <c r="A2" s="27"/>
      <c r="B2" s="30"/>
      <c r="C2" s="30"/>
      <c r="D2" s="30"/>
      <c r="E2" s="30"/>
      <c r="F2" s="30"/>
      <c r="G2" s="30"/>
      <c r="H2" s="30"/>
      <c r="I2" s="30"/>
      <c r="J2" s="30"/>
      <c r="K2" s="30"/>
      <c r="L2" s="30"/>
      <c r="M2" s="30"/>
      <c r="N2" s="30" t="s">
        <v>9</v>
      </c>
      <c r="O2" s="30"/>
      <c r="P2" s="30"/>
    </row>
    <row r="3" spans="1:16">
      <c r="A3" s="27"/>
      <c r="B3" s="30"/>
      <c r="C3" s="30"/>
      <c r="D3" s="30"/>
      <c r="E3" s="30"/>
      <c r="F3" s="30"/>
      <c r="G3" s="30"/>
      <c r="H3" s="30"/>
      <c r="I3" s="30"/>
      <c r="J3" s="30" t="s">
        <v>9</v>
      </c>
      <c r="K3" s="30" t="s">
        <v>93</v>
      </c>
      <c r="L3" s="30"/>
      <c r="M3" s="30"/>
      <c r="N3" s="30" t="s">
        <v>10</v>
      </c>
      <c r="O3" s="30" t="s">
        <v>93</v>
      </c>
      <c r="P3" s="30"/>
    </row>
    <row r="4" spans="1:16" ht="12.75" customHeight="1">
      <c r="A4" s="27"/>
      <c r="B4" s="30"/>
      <c r="C4" s="30"/>
      <c r="D4" s="30"/>
      <c r="E4" s="30" t="s">
        <v>11</v>
      </c>
      <c r="F4" s="30" t="s">
        <v>12</v>
      </c>
      <c r="G4" s="30" t="s">
        <v>13</v>
      </c>
      <c r="H4" s="30"/>
      <c r="I4" s="30"/>
      <c r="J4" s="30" t="s">
        <v>10</v>
      </c>
      <c r="K4" s="30" t="s">
        <v>14</v>
      </c>
      <c r="L4" s="30" t="s">
        <v>15</v>
      </c>
      <c r="M4" s="30"/>
      <c r="N4" s="30" t="s">
        <v>16</v>
      </c>
      <c r="O4" s="30" t="s">
        <v>14</v>
      </c>
      <c r="P4" s="30"/>
    </row>
    <row r="5" spans="1:16">
      <c r="A5" s="27" t="s">
        <v>17</v>
      </c>
      <c r="B5" s="30"/>
      <c r="C5" s="30" t="s">
        <v>99</v>
      </c>
      <c r="D5" s="30"/>
      <c r="E5" s="30" t="s">
        <v>18</v>
      </c>
      <c r="F5" s="30" t="s">
        <v>19</v>
      </c>
      <c r="G5" s="30" t="s">
        <v>20</v>
      </c>
      <c r="H5" s="30" t="s">
        <v>21</v>
      </c>
      <c r="I5" s="30"/>
      <c r="J5" s="30" t="s">
        <v>22</v>
      </c>
      <c r="K5" s="30" t="s">
        <v>23</v>
      </c>
      <c r="L5" s="30" t="s">
        <v>24</v>
      </c>
      <c r="M5" s="30"/>
      <c r="N5" s="30" t="s">
        <v>24</v>
      </c>
      <c r="O5" s="30" t="s">
        <v>25</v>
      </c>
      <c r="P5" s="30" t="s">
        <v>26</v>
      </c>
    </row>
    <row r="6" spans="1:16">
      <c r="A6" s="31" t="s">
        <v>27</v>
      </c>
      <c r="B6" s="32" t="s">
        <v>28</v>
      </c>
      <c r="C6" s="32" t="s">
        <v>29</v>
      </c>
      <c r="D6" s="32" t="s">
        <v>30</v>
      </c>
      <c r="E6" s="32" t="s">
        <v>141</v>
      </c>
      <c r="F6" s="32" t="s">
        <v>141</v>
      </c>
      <c r="G6" s="32" t="s">
        <v>141</v>
      </c>
      <c r="H6" s="32" t="s">
        <v>31</v>
      </c>
      <c r="I6" s="32" t="s">
        <v>30</v>
      </c>
      <c r="J6" s="32" t="s">
        <v>141</v>
      </c>
      <c r="K6" s="32" t="s">
        <v>141</v>
      </c>
      <c r="L6" s="32" t="s">
        <v>31</v>
      </c>
      <c r="M6" s="32" t="s">
        <v>30</v>
      </c>
      <c r="N6" s="32" t="s">
        <v>141</v>
      </c>
      <c r="O6" s="32" t="s">
        <v>141</v>
      </c>
      <c r="P6" s="32" t="s">
        <v>31</v>
      </c>
    </row>
    <row r="7" spans="1:16" ht="15" customHeight="1">
      <c r="A7" s="20" t="s">
        <v>143</v>
      </c>
      <c r="B7" s="33" t="s">
        <v>32</v>
      </c>
      <c r="C7" s="34" t="s">
        <v>33</v>
      </c>
      <c r="D7" s="35">
        <v>84895</v>
      </c>
      <c r="E7" s="34">
        <v>12.39</v>
      </c>
      <c r="F7" s="34">
        <v>5.73</v>
      </c>
      <c r="G7" s="35">
        <v>486448</v>
      </c>
      <c r="H7" s="33" t="s">
        <v>34</v>
      </c>
      <c r="I7" s="35">
        <v>84895</v>
      </c>
      <c r="J7" s="34">
        <v>23.24</v>
      </c>
      <c r="K7" s="35">
        <v>921111</v>
      </c>
      <c r="L7" s="33" t="s">
        <v>35</v>
      </c>
      <c r="M7" s="35">
        <v>84895</v>
      </c>
      <c r="N7" s="34" t="s">
        <v>36</v>
      </c>
      <c r="O7" s="34" t="s">
        <v>36</v>
      </c>
      <c r="P7" s="33" t="s">
        <v>37</v>
      </c>
    </row>
    <row r="8" spans="1:16" ht="15" customHeight="1">
      <c r="A8" s="21"/>
      <c r="B8" s="36" t="s">
        <v>38</v>
      </c>
      <c r="C8" s="37" t="s">
        <v>39</v>
      </c>
      <c r="D8" s="38">
        <v>84895</v>
      </c>
      <c r="E8" s="39">
        <v>17.2</v>
      </c>
      <c r="F8" s="37">
        <v>6.41</v>
      </c>
      <c r="G8" s="38">
        <v>544177</v>
      </c>
      <c r="H8" s="36" t="s">
        <v>40</v>
      </c>
      <c r="I8" s="38">
        <v>42448</v>
      </c>
      <c r="J8" s="37">
        <v>13.54</v>
      </c>
      <c r="K8" s="37">
        <v>0</v>
      </c>
      <c r="L8" s="36" t="s">
        <v>41</v>
      </c>
      <c r="M8" s="38">
        <v>42448</v>
      </c>
      <c r="N8" s="37">
        <v>31.81</v>
      </c>
      <c r="O8" s="38">
        <f>M8*N8</f>
        <v>1350270.88</v>
      </c>
      <c r="P8" s="36" t="s">
        <v>42</v>
      </c>
    </row>
    <row r="9" spans="1:16" ht="15" customHeight="1">
      <c r="A9" s="20" t="s">
        <v>144</v>
      </c>
      <c r="B9" s="33" t="s">
        <v>32</v>
      </c>
      <c r="C9" s="34" t="s">
        <v>33</v>
      </c>
      <c r="D9" s="35">
        <v>52554</v>
      </c>
      <c r="E9" s="34">
        <v>12.39</v>
      </c>
      <c r="F9" s="34">
        <v>5.73</v>
      </c>
      <c r="G9" s="35">
        <v>301134</v>
      </c>
      <c r="H9" s="33" t="s">
        <v>34</v>
      </c>
      <c r="I9" s="35">
        <v>52554</v>
      </c>
      <c r="J9" s="34">
        <v>23.24</v>
      </c>
      <c r="K9" s="35">
        <v>570211</v>
      </c>
      <c r="L9" s="33" t="s">
        <v>35</v>
      </c>
      <c r="M9" s="35">
        <v>52554</v>
      </c>
      <c r="N9" s="34" t="s">
        <v>36</v>
      </c>
      <c r="O9" s="34" t="s">
        <v>36</v>
      </c>
      <c r="P9" s="33" t="s">
        <v>37</v>
      </c>
    </row>
    <row r="10" spans="1:16" ht="15" customHeight="1">
      <c r="A10" s="21"/>
      <c r="B10" s="36" t="s">
        <v>38</v>
      </c>
      <c r="C10" s="37" t="s">
        <v>39</v>
      </c>
      <c r="D10" s="38">
        <v>52554</v>
      </c>
      <c r="E10" s="39">
        <v>17.2</v>
      </c>
      <c r="F10" s="37">
        <v>6.41</v>
      </c>
      <c r="G10" s="38">
        <v>336871</v>
      </c>
      <c r="H10" s="36" t="s">
        <v>40</v>
      </c>
      <c r="I10" s="38">
        <v>26277</v>
      </c>
      <c r="J10" s="37">
        <v>13.54</v>
      </c>
      <c r="K10" s="37">
        <v>0</v>
      </c>
      <c r="L10" s="36" t="s">
        <v>41</v>
      </c>
      <c r="M10" s="38">
        <v>26277</v>
      </c>
      <c r="N10" s="37">
        <v>31.81</v>
      </c>
      <c r="O10" s="38">
        <f>M10*N10</f>
        <v>835871.37</v>
      </c>
      <c r="P10" s="36" t="s">
        <v>42</v>
      </c>
    </row>
    <row r="11" spans="1:16" ht="15" customHeight="1">
      <c r="A11" s="20" t="s">
        <v>145</v>
      </c>
      <c r="B11" s="33" t="s">
        <v>32</v>
      </c>
      <c r="C11" s="34" t="s">
        <v>33</v>
      </c>
      <c r="D11" s="35">
        <v>55788</v>
      </c>
      <c r="E11" s="34">
        <v>12.39</v>
      </c>
      <c r="F11" s="34">
        <v>5.73</v>
      </c>
      <c r="G11" s="35">
        <v>319665</v>
      </c>
      <c r="H11" s="33" t="s">
        <v>34</v>
      </c>
      <c r="I11" s="35">
        <v>55788</v>
      </c>
      <c r="J11" s="34">
        <v>23.24</v>
      </c>
      <c r="K11" s="35">
        <v>605300</v>
      </c>
      <c r="L11" s="33" t="s">
        <v>35</v>
      </c>
      <c r="M11" s="35">
        <v>55788</v>
      </c>
      <c r="N11" s="34" t="s">
        <v>36</v>
      </c>
      <c r="O11" s="34" t="s">
        <v>36</v>
      </c>
      <c r="P11" s="33" t="s">
        <v>37</v>
      </c>
    </row>
    <row r="12" spans="1:16" ht="15" customHeight="1">
      <c r="A12" s="21"/>
      <c r="B12" s="36" t="s">
        <v>38</v>
      </c>
      <c r="C12" s="37" t="s">
        <v>39</v>
      </c>
      <c r="D12" s="38">
        <v>55788</v>
      </c>
      <c r="E12" s="39">
        <v>17.2</v>
      </c>
      <c r="F12" s="37">
        <v>6.41</v>
      </c>
      <c r="G12" s="38">
        <v>357601</v>
      </c>
      <c r="H12" s="36" t="s">
        <v>40</v>
      </c>
      <c r="I12" s="38">
        <v>27894</v>
      </c>
      <c r="J12" s="37">
        <v>13.54</v>
      </c>
      <c r="K12" s="37">
        <v>0</v>
      </c>
      <c r="L12" s="36" t="s">
        <v>41</v>
      </c>
      <c r="M12" s="38">
        <v>27894</v>
      </c>
      <c r="N12" s="37">
        <v>31.81</v>
      </c>
      <c r="O12" s="38">
        <f>M12*N12</f>
        <v>887308.14</v>
      </c>
      <c r="P12" s="36" t="s">
        <v>42</v>
      </c>
    </row>
    <row r="13" spans="1:16" ht="15" customHeight="1">
      <c r="A13" s="20" t="s">
        <v>43</v>
      </c>
      <c r="B13" s="33" t="s">
        <v>32</v>
      </c>
      <c r="C13" s="34" t="s">
        <v>33</v>
      </c>
      <c r="D13" s="35">
        <v>46201</v>
      </c>
      <c r="E13" s="34">
        <v>12.39</v>
      </c>
      <c r="F13" s="34">
        <v>5.73</v>
      </c>
      <c r="G13" s="35">
        <v>264732</v>
      </c>
      <c r="H13" s="33" t="s">
        <v>34</v>
      </c>
      <c r="I13" s="35">
        <v>46201</v>
      </c>
      <c r="J13" s="34">
        <v>23.24</v>
      </c>
      <c r="K13" s="35">
        <v>501281</v>
      </c>
      <c r="L13" s="33" t="s">
        <v>35</v>
      </c>
      <c r="M13" s="35">
        <v>46201</v>
      </c>
      <c r="N13" s="34" t="s">
        <v>36</v>
      </c>
      <c r="O13" s="34" t="s">
        <v>36</v>
      </c>
      <c r="P13" s="33" t="s">
        <v>37</v>
      </c>
    </row>
    <row r="14" spans="1:16" ht="15" customHeight="1">
      <c r="A14" s="21"/>
      <c r="B14" s="36" t="s">
        <v>44</v>
      </c>
      <c r="C14" s="37" t="s">
        <v>39</v>
      </c>
      <c r="D14" s="38">
        <v>8000</v>
      </c>
      <c r="E14" s="37">
        <v>14.87</v>
      </c>
      <c r="F14" s="37">
        <v>5.45</v>
      </c>
      <c r="G14" s="38">
        <v>43600</v>
      </c>
      <c r="H14" s="36" t="s">
        <v>45</v>
      </c>
      <c r="I14" s="38">
        <v>8000</v>
      </c>
      <c r="J14" s="37">
        <v>24.15</v>
      </c>
      <c r="K14" s="38">
        <f>I14*J14</f>
        <v>193200</v>
      </c>
      <c r="L14" s="36" t="s">
        <v>45</v>
      </c>
      <c r="M14" s="38">
        <v>8000</v>
      </c>
      <c r="N14" s="37">
        <v>24.15</v>
      </c>
      <c r="O14" s="38">
        <f>M14*N14</f>
        <v>193200</v>
      </c>
      <c r="P14" s="36" t="s">
        <v>46</v>
      </c>
    </row>
    <row r="15" spans="1:16" ht="15" customHeight="1">
      <c r="A15" s="40" t="s">
        <v>146</v>
      </c>
      <c r="B15" s="41" t="s">
        <v>36</v>
      </c>
      <c r="C15" s="41" t="s">
        <v>36</v>
      </c>
      <c r="D15" s="41" t="s">
        <v>36</v>
      </c>
      <c r="E15" s="41" t="s">
        <v>36</v>
      </c>
      <c r="F15" s="41" t="s">
        <v>36</v>
      </c>
      <c r="G15" s="41" t="s">
        <v>36</v>
      </c>
      <c r="H15" s="41" t="s">
        <v>36</v>
      </c>
      <c r="I15" s="41" t="s">
        <v>36</v>
      </c>
      <c r="J15" s="41" t="s">
        <v>36</v>
      </c>
      <c r="K15" s="41" t="s">
        <v>36</v>
      </c>
      <c r="L15" s="41" t="s">
        <v>36</v>
      </c>
      <c r="M15" s="41" t="s">
        <v>36</v>
      </c>
      <c r="N15" s="41" t="s">
        <v>36</v>
      </c>
      <c r="O15" s="41" t="s">
        <v>36</v>
      </c>
      <c r="P15" s="41" t="s">
        <v>36</v>
      </c>
    </row>
    <row r="16" spans="1:16">
      <c r="A16" s="11"/>
    </row>
    <row r="17" spans="1:1">
      <c r="A17" s="11"/>
    </row>
    <row r="18" spans="1:1">
      <c r="A18" s="11"/>
    </row>
    <row r="19" spans="1:1">
      <c r="A19" s="11"/>
    </row>
    <row r="20" spans="1:1">
      <c r="A20" s="11"/>
    </row>
    <row r="21" spans="1:1">
      <c r="A21" s="11"/>
    </row>
    <row r="22" spans="1:1">
      <c r="A22" s="11"/>
    </row>
  </sheetData>
  <phoneticPr fontId="7" type="noConversion"/>
  <pageMargins left="0.75" right="0.75" top="1" bottom="1" header="0.5" footer="0.5"/>
  <pageSetup paperSize="9" orientation="landscape"/>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E6"/>
  <sheetViews>
    <sheetView workbookViewId="0">
      <selection activeCell="K34" sqref="K34"/>
    </sheetView>
  </sheetViews>
  <sheetFormatPr baseColWidth="10" defaultColWidth="8.83203125" defaultRowHeight="12" x14ac:dyDescent="0"/>
  <cols>
    <col min="1" max="1" width="24.5" bestFit="1" customWidth="1"/>
  </cols>
  <sheetData>
    <row r="1" spans="1:5">
      <c r="A1" s="3"/>
      <c r="B1" s="12" t="s">
        <v>135</v>
      </c>
      <c r="C1" s="12" t="s">
        <v>135</v>
      </c>
    </row>
    <row r="2" spans="1:5">
      <c r="A2" s="3"/>
      <c r="B2" s="13">
        <v>2011</v>
      </c>
      <c r="C2" s="3">
        <v>2010</v>
      </c>
    </row>
    <row r="3" spans="1:5">
      <c r="A3" s="2" t="s">
        <v>97</v>
      </c>
      <c r="B3" s="4" t="s">
        <v>98</v>
      </c>
      <c r="C3" s="2" t="s">
        <v>98</v>
      </c>
    </row>
    <row r="4" spans="1:5">
      <c r="A4" s="1"/>
      <c r="B4" s="12"/>
      <c r="C4" s="14"/>
    </row>
    <row r="5" spans="1:5">
      <c r="A5" s="1" t="s">
        <v>58</v>
      </c>
      <c r="B5" s="22">
        <v>1</v>
      </c>
      <c r="C5" s="15">
        <v>35.200000000000003</v>
      </c>
      <c r="E5" t="s">
        <v>100</v>
      </c>
    </row>
    <row r="6" spans="1:5">
      <c r="A6" s="1" t="s">
        <v>70</v>
      </c>
      <c r="B6" s="23">
        <v>1</v>
      </c>
      <c r="C6" s="16">
        <v>35.200000000000003</v>
      </c>
      <c r="E6" t="s">
        <v>100</v>
      </c>
    </row>
  </sheetData>
  <phoneticPr fontId="7" type="noConversion"/>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C2304"/>
  </sheetPr>
  <dimension ref="A1:G14"/>
  <sheetViews>
    <sheetView workbookViewId="0">
      <selection activeCell="K34" sqref="K34"/>
    </sheetView>
  </sheetViews>
  <sheetFormatPr baseColWidth="10" defaultColWidth="8.83203125" defaultRowHeight="12" x14ac:dyDescent="0"/>
  <cols>
    <col min="1" max="1" width="32.5" customWidth="1"/>
    <col min="2" max="2" width="9" bestFit="1" customWidth="1"/>
    <col min="3" max="3" width="9.83203125" bestFit="1" customWidth="1"/>
  </cols>
  <sheetData>
    <row r="1" spans="1:7">
      <c r="A1" s="3" t="s">
        <v>96</v>
      </c>
      <c r="B1" s="3">
        <v>2011</v>
      </c>
      <c r="C1" s="3"/>
    </row>
    <row r="2" spans="1:7">
      <c r="A2" s="2" t="s">
        <v>103</v>
      </c>
      <c r="B2" s="4" t="s">
        <v>98</v>
      </c>
      <c r="C2" s="4" t="s">
        <v>136</v>
      </c>
    </row>
    <row r="3" spans="1:7">
      <c r="A3" s="1"/>
      <c r="B3" s="14"/>
      <c r="C3" s="14"/>
    </row>
    <row r="4" spans="1:7">
      <c r="A4" s="1" t="s">
        <v>137</v>
      </c>
      <c r="B4" s="25">
        <v>1</v>
      </c>
      <c r="C4" s="18">
        <f>B4/'Income Statements'!C21</f>
        <v>6.0845644942540416E-7</v>
      </c>
    </row>
    <row r="5" spans="1:7">
      <c r="A5" s="1" t="s">
        <v>119</v>
      </c>
      <c r="B5" s="17">
        <f>B4*(1+('Income Statements'!C26/'Income Statements'!C25))</f>
        <v>0.89960380778054083</v>
      </c>
      <c r="C5" s="18">
        <f>B5/'Income Statements'!C28</f>
        <v>6.0211583504434585E-7</v>
      </c>
      <c r="G5" s="8"/>
    </row>
    <row r="6" spans="1:7">
      <c r="A6" s="1"/>
      <c r="B6" s="5"/>
      <c r="C6" s="5"/>
    </row>
    <row r="7" spans="1:7">
      <c r="A7" s="1" t="s">
        <v>138</v>
      </c>
      <c r="B7" s="24">
        <f>B5/435146</f>
        <v>2.0673608576903862E-6</v>
      </c>
      <c r="C7" s="26">
        <f>B7/2.26</f>
        <v>9.1476144145592311E-7</v>
      </c>
    </row>
    <row r="8" spans="1:7">
      <c r="A8" s="1" t="s">
        <v>139</v>
      </c>
      <c r="B8" s="24">
        <f>B5/438978</f>
        <v>2.0493141063573591E-6</v>
      </c>
      <c r="C8" s="26">
        <f>B8/2.24</f>
        <v>9.1487236890953524E-7</v>
      </c>
    </row>
    <row r="13" spans="1:7">
      <c r="B13" s="7"/>
    </row>
    <row r="14" spans="1:7">
      <c r="B14" s="7"/>
    </row>
  </sheetData>
  <phoneticPr fontId="7" type="noConversion"/>
  <pageMargins left="0.75" right="0.75" top="1" bottom="1" header="0.5" footer="0.5"/>
  <pageSetup paperSize="9"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Income Statements</vt:lpstr>
      <vt:lpstr>Recogn. Income and Expense</vt:lpstr>
      <vt:lpstr>Financial Position</vt:lpstr>
      <vt:lpstr>Changes in Equity</vt:lpstr>
      <vt:lpstr>Statement of Cash Flows</vt:lpstr>
      <vt:lpstr>NEW Option awards</vt:lpstr>
      <vt:lpstr>SPE</vt:lpstr>
      <vt:lpstr>NXT depr effect</vt:lpstr>
    </vt:vector>
  </TitlesOfParts>
  <Manager/>
  <Company>ASML</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ASML</cp:lastModifiedBy>
  <cp:lastPrinted>2012-02-06T09:14:25Z</cp:lastPrinted>
  <dcterms:created xsi:type="dcterms:W3CDTF">2011-07-18T09:52:55Z</dcterms:created>
  <dcterms:modified xsi:type="dcterms:W3CDTF">2012-02-13T22:40:42Z</dcterms:modified>
  <cp:category/>
</cp:coreProperties>
</file>